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8700" firstSheet="1" activeTab="1"/>
  </bookViews>
  <sheets>
    <sheet name="Sort. Daten DRL" sheetId="1" r:id="rId1"/>
    <sheet name="Auswertung" sheetId="2" r:id="rId2"/>
    <sheet name="Bahnstatistik B" sheetId="3" r:id="rId3"/>
    <sheet name="Bahnstatistik E" sheetId="4" r:id="rId4"/>
    <sheet name="Alle Mannschaften B" sheetId="5" r:id="rId5"/>
    <sheet name="Alle Mannschaften E" sheetId="6" r:id="rId6"/>
    <sheet name="Verein 1 B" sheetId="7" r:id="rId7"/>
    <sheet name="Verein 2 B" sheetId="8" r:id="rId8"/>
    <sheet name="Verein3 B" sheetId="9" r:id="rId9"/>
    <sheet name="Verein 1 E" sheetId="10" r:id="rId10"/>
    <sheet name="Verein 2 E" sheetId="11" r:id="rId11"/>
    <sheet name="Verein 3 E" sheetId="12" r:id="rId12"/>
    <sheet name="Eingabe B" sheetId="13" r:id="rId13"/>
    <sheet name="Eingabe E" sheetId="14" r:id="rId14"/>
    <sheet name="TPVS" sheetId="15" r:id="rId15"/>
    <sheet name="TPRS" sheetId="16" r:id="rId16"/>
    <sheet name="V11" sheetId="17" r:id="rId17"/>
    <sheet name="V21" sheetId="18" r:id="rId18"/>
    <sheet name="V31" sheetId="19" r:id="rId19"/>
  </sheets>
  <externalReferences>
    <externalReference r:id="rId22"/>
    <externalReference r:id="rId23"/>
    <externalReference r:id="rId24"/>
  </externalReferences>
  <definedNames>
    <definedName name="_xlnm.Print_Area" localSheetId="1">'Auswertung'!$A$1:$O$31</definedName>
    <definedName name="_xlnm.Print_Area" localSheetId="2">'Bahnstatistik B'!$A$1:$D$69</definedName>
    <definedName name="_xlnm.Print_Area" localSheetId="3">'Bahnstatistik E'!$A$1:$D$69</definedName>
    <definedName name="_xlnm.Print_Area" localSheetId="12">'Eingabe B'!$A$1:$AD$74</definedName>
    <definedName name="_xlnm.Print_Area" localSheetId="13">'Eingabe E'!$A$1:$AD$148</definedName>
    <definedName name="_xlnm.Print_Area" localSheetId="0">'Sort. Daten DRL'!$C$1:$C$31</definedName>
    <definedName name="_xlnm.Print_Area" localSheetId="15">'TPRS'!$A$1:$Z$63</definedName>
    <definedName name="_xlnm.Print_Area" localSheetId="14">'TPVS'!$A$1:$Y$58</definedName>
    <definedName name="_xlnm.Print_Area" localSheetId="16">'V11'!$E$9:$AM$59</definedName>
    <definedName name="_xlnm.Print_Area" localSheetId="17">'V21'!$E$9:$AM$59</definedName>
    <definedName name="_xlnm.Print_Area" localSheetId="18">'V31'!$E$9:$AM$59</definedName>
  </definedNames>
  <calcPr fullCalcOnLoad="1"/>
</workbook>
</file>

<file path=xl/comments15.xml><?xml version="1.0" encoding="utf-8"?>
<comments xmlns="http://schemas.openxmlformats.org/spreadsheetml/2006/main">
  <authors>
    <author>Standard</author>
  </authors>
  <commentList>
    <comment ref="O10" authorId="0">
      <text>
        <r>
          <rPr>
            <sz val="8"/>
            <rFont val="Tahoma"/>
            <family val="0"/>
          </rPr>
          <t>Datum mit '
(Hochkomma)
 eingeben!</t>
        </r>
      </text>
    </comment>
  </commentList>
</comments>
</file>

<file path=xl/comments17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8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comments19.xml><?xml version="1.0" encoding="utf-8"?>
<comments xmlns="http://schemas.openxmlformats.org/spreadsheetml/2006/main">
  <authors>
    <author>BGSC Bochum</author>
    <author>hzx233</author>
  </authors>
  <commentList>
    <comment ref="J11" authorId="0">
      <text>
        <r>
          <rPr>
            <b/>
            <sz val="8"/>
            <rFont val="Tahoma"/>
            <family val="0"/>
          </rPr>
          <t>in dieser Spalte wird der teilnehmende Verein eingegeben.</t>
        </r>
        <r>
          <rPr>
            <sz val="8"/>
            <rFont val="Tahoma"/>
            <family val="0"/>
          </rPr>
          <t xml:space="preserve">
</t>
        </r>
      </text>
    </comment>
    <comment ref="A44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  <comment ref="A14" authorId="1">
      <text>
        <r>
          <rPr>
            <sz val="8"/>
            <rFont val="Tahoma"/>
            <family val="0"/>
          </rPr>
          <t>Code eingeben:
HEM= Herrenmannschaft
VEM=Vereinsmannschaft
Ein=Einzelspieler</t>
        </r>
      </text>
    </comment>
    <comment ref="A17" authorId="0">
      <text>
        <r>
          <rPr>
            <b/>
            <sz val="12"/>
            <rFont val="Tahoma"/>
            <family val="2"/>
          </rPr>
          <t>In dieser Spalte werden die Spielernummern aus der Tabelle Teilnehmer eingetragen.
Falls kein Spieler erfasst werden soll, die Nummer 1 eingeben.</t>
        </r>
      </text>
    </comment>
    <comment ref="A32" authorId="1">
      <text>
        <r>
          <rPr>
            <sz val="8"/>
            <rFont val="Tahoma"/>
            <family val="0"/>
          </rPr>
          <t>Code eingeben:
DAM=Damenmannschaft
SEM=Seniorenmannschaft
JUM=Jugendmannschaft
SCM=Schülermannschaft
EIN=Einzelspieler</t>
        </r>
      </text>
    </comment>
  </commentList>
</comments>
</file>

<file path=xl/sharedStrings.xml><?xml version="1.0" encoding="utf-8"?>
<sst xmlns="http://schemas.openxmlformats.org/spreadsheetml/2006/main" count="1241" uniqueCount="286">
  <si>
    <t>P-Nr.</t>
  </si>
  <si>
    <t>Name</t>
  </si>
  <si>
    <t>Vorname</t>
  </si>
  <si>
    <t>Schlag</t>
  </si>
  <si>
    <t>Schnitt</t>
  </si>
  <si>
    <t>Hübsch</t>
  </si>
  <si>
    <t>Helmut</t>
  </si>
  <si>
    <t>Ott</t>
  </si>
  <si>
    <t>David</t>
  </si>
  <si>
    <t>Pichol</t>
  </si>
  <si>
    <t>Thorsten</t>
  </si>
  <si>
    <t>Honerkamp</t>
  </si>
  <si>
    <t>Frank</t>
  </si>
  <si>
    <t>Lehmann</t>
  </si>
  <si>
    <t>Detlef</t>
  </si>
  <si>
    <t>Scheider</t>
  </si>
  <si>
    <t>Simon</t>
  </si>
  <si>
    <t>Schröder</t>
  </si>
  <si>
    <t>Matthias</t>
  </si>
  <si>
    <t>Hüppen</t>
  </si>
  <si>
    <t>Martin</t>
  </si>
  <si>
    <t>Jacobi</t>
  </si>
  <si>
    <t>Kruse</t>
  </si>
  <si>
    <t>Andre</t>
  </si>
  <si>
    <t>Norbert</t>
  </si>
  <si>
    <t>Kampmann</t>
  </si>
  <si>
    <t>Michael</t>
  </si>
  <si>
    <t>Giegel</t>
  </si>
  <si>
    <t>Heinz Theo</t>
  </si>
  <si>
    <t>Leßner</t>
  </si>
  <si>
    <t>Foka</t>
  </si>
  <si>
    <t>Jerome</t>
  </si>
  <si>
    <t>Aschenbrenner</t>
  </si>
  <si>
    <t>Jan</t>
  </si>
  <si>
    <t>Karpa</t>
  </si>
  <si>
    <t>Kai</t>
  </si>
  <si>
    <t>Träger</t>
  </si>
  <si>
    <t>Harald</t>
  </si>
  <si>
    <t>Meierkord</t>
  </si>
  <si>
    <t>Ralf</t>
  </si>
  <si>
    <t>Ermel</t>
  </si>
  <si>
    <t>Lutz</t>
  </si>
  <si>
    <t>Vereinsmannschaften</t>
  </si>
  <si>
    <t>Pl.</t>
  </si>
  <si>
    <t>Mannschaft</t>
  </si>
  <si>
    <t>Gesamt</t>
  </si>
  <si>
    <t>Ampl.</t>
  </si>
  <si>
    <t>BGV Backumer Tal Herten - 1</t>
  </si>
  <si>
    <t>50/45/34/28</t>
  </si>
  <si>
    <t>Bochumer MC - 2</t>
  </si>
  <si>
    <t>40/30/21/13</t>
  </si>
  <si>
    <t>MGC Bad Salzuflen - 1</t>
  </si>
  <si>
    <t>37/35/12/3</t>
  </si>
  <si>
    <t>Herren</t>
  </si>
  <si>
    <t>P.-Nr.</t>
  </si>
  <si>
    <t>Verein</t>
  </si>
  <si>
    <t>BGV Backumer Tal Herten</t>
  </si>
  <si>
    <t>9/9/5/2</t>
  </si>
  <si>
    <t>10/10/7/3</t>
  </si>
  <si>
    <t>Bochumer MC</t>
  </si>
  <si>
    <t>9/6/5/4</t>
  </si>
  <si>
    <t>MGC Bad Salzuflen</t>
  </si>
  <si>
    <t>9/7/5/1</t>
  </si>
  <si>
    <t>8/6/4/1</t>
  </si>
  <si>
    <t>10/7/6/1</t>
  </si>
  <si>
    <t>9/9/3/0</t>
  </si>
  <si>
    <t>12/9/8/4</t>
  </si>
  <si>
    <t>7/4/1/1</t>
  </si>
  <si>
    <t>12/7/3/2</t>
  </si>
  <si>
    <t>14/6/5/2</t>
  </si>
  <si>
    <t>14/5/4/2</t>
  </si>
  <si>
    <t>8/4/3/2</t>
  </si>
  <si>
    <t>9/6/4/2</t>
  </si>
  <si>
    <t>7/5/2/0</t>
  </si>
  <si>
    <t>Senioren I</t>
  </si>
  <si>
    <t>8/5/3/1</t>
  </si>
  <si>
    <t>9/7/2/0</t>
  </si>
  <si>
    <t>13/9/4/1</t>
  </si>
  <si>
    <t>14/10/8/5</t>
  </si>
  <si>
    <t>8/7/4/3</t>
  </si>
  <si>
    <t>DEUTSCHER MINIGOLF VERBAND e.V.</t>
  </si>
  <si>
    <t>(zweifach an den LV-Sportwart, der eines an die DBV-Geschäftsstelle weiterleitet)</t>
  </si>
  <si>
    <t>Turnier-Protokoll</t>
  </si>
  <si>
    <t>Relegation zur Regionalliga West</t>
  </si>
  <si>
    <t>(Nichtzutreffendes streichen)</t>
  </si>
  <si>
    <t>(Turnier-, Liga-Bezeichnung)</t>
  </si>
  <si>
    <t>(für jede benutzte Sportanlage gesondertes Protokoll)</t>
  </si>
  <si>
    <t>des</t>
  </si>
  <si>
    <t>DMV</t>
  </si>
  <si>
    <t xml:space="preserve">am: </t>
  </si>
  <si>
    <t>27/28.06.2009</t>
  </si>
  <si>
    <t>(Veranstalter)</t>
  </si>
  <si>
    <t>(Datum)</t>
  </si>
  <si>
    <t>in</t>
  </si>
  <si>
    <t>Düsseldorf</t>
  </si>
  <si>
    <t>Sportanlage</t>
  </si>
  <si>
    <t>Eller</t>
  </si>
  <si>
    <t>/Abt.</t>
  </si>
  <si>
    <t>1/2</t>
  </si>
  <si>
    <t>(genaue Lagebezeichnung)</t>
  </si>
  <si>
    <t xml:space="preserve">Zuständiger Landesverband: </t>
  </si>
  <si>
    <t>NBV</t>
  </si>
  <si>
    <t xml:space="preserve">Turnierleiter:  </t>
  </si>
  <si>
    <t>Andreas Reese</t>
  </si>
  <si>
    <t xml:space="preserve">Platzturnierleiter: </t>
  </si>
  <si>
    <t>siehe Turnierleiter</t>
  </si>
  <si>
    <t xml:space="preserve">Anzahl  der Turniergruppen:  </t>
  </si>
  <si>
    <t>Gruppe 1</t>
  </si>
  <si>
    <t>Gruppe 2</t>
  </si>
  <si>
    <t>Gruppe 3</t>
  </si>
  <si>
    <t>Oberschiedsrichter:</t>
  </si>
  <si>
    <t>A. Träger</t>
  </si>
  <si>
    <t>Schiedsrichter:</t>
  </si>
  <si>
    <t>T. Kemsies</t>
  </si>
  <si>
    <t>M. Patzel</t>
  </si>
  <si>
    <t>Ersatz-Schiedsrichter:</t>
  </si>
  <si>
    <t>H. Bedbur</t>
  </si>
  <si>
    <t>(Name - Verein)</t>
  </si>
  <si>
    <t>Gruppe 4</t>
  </si>
  <si>
    <t>Gruppe 5</t>
  </si>
  <si>
    <t>Gruppe 6</t>
  </si>
  <si>
    <t>Teilnehmende Mannschaften</t>
  </si>
  <si>
    <t>Teilnehmende Vereine:</t>
  </si>
  <si>
    <t>(Bei Austragung über mehrere Anlagen nur im Protokoll für Anlage A erforderlich)</t>
  </si>
  <si>
    <t>HEM/VEM</t>
  </si>
  <si>
    <t>DAM</t>
  </si>
  <si>
    <t>SEM</t>
  </si>
  <si>
    <t>JUM</t>
  </si>
  <si>
    <t>SCM</t>
  </si>
  <si>
    <t>1.)</t>
  </si>
  <si>
    <t>mit</t>
  </si>
  <si>
    <t>H</t>
  </si>
  <si>
    <t>D</t>
  </si>
  <si>
    <t>SmI</t>
  </si>
  <si>
    <t>SwI</t>
  </si>
  <si>
    <t>SmII</t>
  </si>
  <si>
    <t>SwII</t>
  </si>
  <si>
    <t>Jm</t>
  </si>
  <si>
    <t>Jw</t>
  </si>
  <si>
    <t>Schm</t>
  </si>
  <si>
    <t>Schw</t>
  </si>
  <si>
    <t>2.)</t>
  </si>
  <si>
    <t>3.)</t>
  </si>
  <si>
    <t>4.)</t>
  </si>
  <si>
    <t>5.)</t>
  </si>
  <si>
    <t>6.)</t>
  </si>
  <si>
    <t>7.)</t>
  </si>
  <si>
    <t xml:space="preserve"> </t>
  </si>
  <si>
    <t>8.)</t>
  </si>
  <si>
    <t>9.)</t>
  </si>
  <si>
    <t>10.)</t>
  </si>
  <si>
    <t>11.)</t>
  </si>
  <si>
    <t>12.)</t>
  </si>
  <si>
    <t>13.)</t>
  </si>
  <si>
    <t>14.)</t>
  </si>
  <si>
    <t>15.)</t>
  </si>
  <si>
    <t>16.)</t>
  </si>
  <si>
    <t>17.)</t>
  </si>
  <si>
    <t>18.)</t>
  </si>
  <si>
    <t>19.)</t>
  </si>
  <si>
    <t>20.)</t>
  </si>
  <si>
    <t>Teilnehmer insgesamt:</t>
  </si>
  <si>
    <t>davon</t>
  </si>
  <si>
    <t>Besondere Vorkommnisse:</t>
  </si>
  <si>
    <t>(durch Oberschiedsrichter auszufüllen)</t>
  </si>
  <si>
    <t>Verwarnungen (V) bzw. Disqualifikationen (D)</t>
  </si>
  <si>
    <t>(Name)</t>
  </si>
  <si>
    <t>(Verein)</t>
  </si>
  <si>
    <t>(Grund der Bestrafung)</t>
  </si>
  <si>
    <t>(Abz. OSchRi)</t>
  </si>
  <si>
    <t>Fehlende bzw. mangelnde Spielerpässe</t>
  </si>
  <si>
    <t>Sonstige besondere Vorkommnisse</t>
  </si>
  <si>
    <t>Sa: Unterbrechung von 14.20 Uhr bis 15.50 Uhr wegen Gewitter</t>
  </si>
  <si>
    <t>So: Bad Salzuflen: H. Träger nach Rd 2 ausgewechselt, F. Jacobi eingewechselt</t>
  </si>
  <si>
    <t>Aufgestellte und eingestellte Rekorde:</t>
  </si>
  <si>
    <t>(Turnierkarten [Spielprotokolle] beifügen)</t>
  </si>
  <si>
    <t>(Name - Vorname)</t>
  </si>
  <si>
    <t>Paß-Nr.</t>
  </si>
  <si>
    <t>Punkte</t>
  </si>
  <si>
    <t>Kategorie</t>
  </si>
  <si>
    <t>(Bei Mannschaftsrekorden besonderes Beiblatt beifügen)</t>
  </si>
  <si>
    <t>Freigabebescheinigung der Oberschiedsrichter</t>
  </si>
  <si>
    <t>Die Sportanlage befand sich in einem ordnungsgemäßen, turnier- und rekordfähigen Zustand. Sämtliche Bahnen</t>
  </si>
  <si>
    <t>waren entsprechend den DMV-Bestimmungen vollständig markiert.</t>
  </si>
  <si>
    <t>Es sind folgende Besonderheiten zu bemerken:</t>
  </si>
  <si>
    <t>(Unterschriften aller Oberschiedsrichter)</t>
  </si>
  <si>
    <t>Unterschrift</t>
  </si>
  <si>
    <t>(Unterschrift)</t>
  </si>
  <si>
    <t>Schlußprüfung:</t>
  </si>
  <si>
    <t>Das Protokoll ist vollständig. Sein Inhalt und die angegebenen Ergebnisse wurden auf ihre Richtigkeit überprüft.</t>
  </si>
  <si>
    <t xml:space="preserve">den </t>
  </si>
  <si>
    <t>(Unterschrift des Turnierleiters)</t>
  </si>
  <si>
    <t>Abt.1</t>
  </si>
  <si>
    <t>Abt.2</t>
  </si>
  <si>
    <t>Anzahl Runden</t>
  </si>
  <si>
    <t>Abt.</t>
  </si>
  <si>
    <t>Spielerliste für das Verbands-, Meisterschafts-, offizielle Turnier</t>
  </si>
  <si>
    <t xml:space="preserve">des  </t>
  </si>
  <si>
    <t>am</t>
  </si>
  <si>
    <t>Veranstalter</t>
  </si>
  <si>
    <t>Ort</t>
  </si>
  <si>
    <t>Datum</t>
  </si>
  <si>
    <t>vem</t>
  </si>
  <si>
    <t xml:space="preserve"> Herren -</t>
  </si>
  <si>
    <t>Vereins -</t>
  </si>
  <si>
    <t>Einzelspieler</t>
  </si>
  <si>
    <t>Sen</t>
  </si>
  <si>
    <t>J</t>
  </si>
  <si>
    <t>Sch</t>
  </si>
  <si>
    <t>B</t>
  </si>
  <si>
    <t>E</t>
  </si>
  <si>
    <t>Lfd.</t>
  </si>
  <si>
    <t>m</t>
  </si>
  <si>
    <t>w</t>
  </si>
  <si>
    <t>Durchgänge</t>
  </si>
  <si>
    <t>Summe</t>
  </si>
  <si>
    <t>Total</t>
  </si>
  <si>
    <t>Bemerkungen</t>
  </si>
  <si>
    <t>Nr</t>
  </si>
  <si>
    <t>II</t>
  </si>
  <si>
    <t>1-4</t>
  </si>
  <si>
    <t>5-8</t>
  </si>
  <si>
    <t>1-8</t>
  </si>
  <si>
    <t>9-12</t>
  </si>
  <si>
    <t>1-12</t>
  </si>
  <si>
    <t>(Ersatz-Spieler)</t>
  </si>
  <si>
    <t>Strafpunkte</t>
  </si>
  <si>
    <t>Ers.</t>
  </si>
  <si>
    <t>Ersatz</t>
  </si>
  <si>
    <t xml:space="preserve"> Damen -</t>
  </si>
  <si>
    <t>Senioren -</t>
  </si>
  <si>
    <t>Jugend -</t>
  </si>
  <si>
    <t>Schüler -</t>
  </si>
  <si>
    <t>ERS.</t>
  </si>
  <si>
    <t>Zum Auswechseln berechtigt:</t>
  </si>
  <si>
    <t>Mannschaftsführer</t>
  </si>
  <si>
    <t>Turnierleiter</t>
  </si>
  <si>
    <t>Oberschiedsrichter</t>
  </si>
  <si>
    <t>Damen</t>
  </si>
  <si>
    <t>Seniorinnen I</t>
  </si>
  <si>
    <t>Senioren II</t>
  </si>
  <si>
    <t>Seniorinnen II</t>
  </si>
  <si>
    <t>Jugend männl.</t>
  </si>
  <si>
    <t>Jugend weibl.</t>
  </si>
  <si>
    <t>Schüler männl.</t>
  </si>
  <si>
    <t>Schüler weibl.</t>
  </si>
  <si>
    <t>Ges.</t>
  </si>
  <si>
    <t>Damenmannschaften</t>
  </si>
  <si>
    <t>Seniorenmannschaften</t>
  </si>
  <si>
    <t>Jugendmannschaften</t>
  </si>
  <si>
    <t>Schülermannschaften</t>
  </si>
  <si>
    <t>NBV-Abt. 1</t>
  </si>
  <si>
    <t>M. Leßner</t>
  </si>
  <si>
    <t>M. Kampmann</t>
  </si>
  <si>
    <r>
      <t xml:space="preserve">über das </t>
    </r>
    <r>
      <rPr>
        <strike/>
        <sz val="10"/>
        <rFont val="Arial"/>
        <family val="2"/>
      </rPr>
      <t>Verbands</t>
    </r>
    <r>
      <rPr>
        <sz val="10"/>
        <rFont val="Arial"/>
        <family val="0"/>
      </rPr>
      <t xml:space="preserve">-, Meisterschafts-, </t>
    </r>
    <r>
      <rPr>
        <strike/>
        <sz val="10"/>
        <rFont val="Arial"/>
        <family val="2"/>
      </rPr>
      <t>offizielle</t>
    </r>
    <r>
      <rPr>
        <sz val="10"/>
        <rFont val="Arial"/>
        <family val="0"/>
      </rPr>
      <t xml:space="preserve"> Turnier</t>
    </r>
  </si>
  <si>
    <t>Anzahl Vereine</t>
  </si>
  <si>
    <t>Spieler</t>
  </si>
  <si>
    <t>Bahn</t>
  </si>
  <si>
    <t>Runden</t>
  </si>
  <si>
    <t>Schlagmittel pro Bahn der Mannschaften</t>
  </si>
  <si>
    <t>Verlust gegenüber Optimum</t>
  </si>
  <si>
    <t>Bahn 18</t>
  </si>
  <si>
    <t>Bahn 17</t>
  </si>
  <si>
    <t>Bahn 16</t>
  </si>
  <si>
    <t>Bahn 15</t>
  </si>
  <si>
    <t>Bahn 14</t>
  </si>
  <si>
    <t>Bahn 13</t>
  </si>
  <si>
    <t>Bahn 12</t>
  </si>
  <si>
    <t>Bahn 11</t>
  </si>
  <si>
    <t>Bahn 10</t>
  </si>
  <si>
    <t>Bahn 9</t>
  </si>
  <si>
    <t>Bahn 8</t>
  </si>
  <si>
    <t>Bahn 7</t>
  </si>
  <si>
    <t>Bahn 6</t>
  </si>
  <si>
    <t>Bahn 5</t>
  </si>
  <si>
    <t>Bahn 4</t>
  </si>
  <si>
    <t>Bahn 3</t>
  </si>
  <si>
    <t>Bahn 2</t>
  </si>
  <si>
    <t>Bahn 1</t>
  </si>
  <si>
    <t>Schlag pro Bahn (6er-Mannschaft)</t>
  </si>
  <si>
    <t>alle Mannschaftsspieler</t>
  </si>
  <si>
    <t>Relegation Regionalliga West, 27/28.06.09, Beton</t>
  </si>
  <si>
    <t>Verein 6</t>
  </si>
  <si>
    <t>Verein 5</t>
  </si>
  <si>
    <t>Verein 4</t>
  </si>
  <si>
    <t>Relegation Regionalliga West, 27/28.06.09, Eternit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</si>
</sst>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-407]dddd\,\ d\.\ mmmm\ yyyy"/>
    <numFmt numFmtId="179" formatCode="[$-407]d/\ mmm/;@"/>
    <numFmt numFmtId="180" formatCode="d/m;@"/>
    <numFmt numFmtId="181" formatCode="0.000"/>
    <numFmt numFmtId="182" formatCode="dd/mm"/>
    <numFmt numFmtId="183" formatCode="dd/mm/"/>
    <numFmt numFmtId="184" formatCode="dd/\ mm"/>
    <numFmt numFmtId="185" formatCode="dd/\ mm/"/>
    <numFmt numFmtId="186" formatCode="0.00&quot; € Erwachsene&quot;"/>
    <numFmt numFmtId="187" formatCode="0.00&quot; € Jugendliche&quot;"/>
    <numFmt numFmtId="188" formatCode="#,##0.00_ ;[Red]\-#,##0.00\ "/>
    <numFmt numFmtId="189" formatCode="#,##0.0_ ;[Red]\-#,##0.0\ "/>
    <numFmt numFmtId="190" formatCode="#,##0_ ;[Red]\-#,##0\ "/>
    <numFmt numFmtId="191" formatCode="0.00&quot; € Mannschaften&quot;"/>
    <numFmt numFmtId="192" formatCode="0.00&quot; € Mannschaft&quot;"/>
    <numFmt numFmtId="193" formatCode="#,##0.00_ ;\-#,##0.00\ "/>
    <numFmt numFmtId="194" formatCode="0.00&quot; €&quot;"/>
    <numFmt numFmtId="195" formatCode="0.0"/>
    <numFmt numFmtId="196" formatCode="0.0000"/>
    <numFmt numFmtId="197" formatCode="0.00000"/>
    <numFmt numFmtId="198" formatCode="0.000000"/>
    <numFmt numFmtId="199" formatCode="0.0000000"/>
    <numFmt numFmtId="200" formatCode="0.00000000"/>
    <numFmt numFmtId="201" formatCode="0.000000000"/>
    <numFmt numFmtId="202" formatCode="0.0000000000"/>
    <numFmt numFmtId="203" formatCode="0.00000000000"/>
    <numFmt numFmtId="204" formatCode="0.0E+00"/>
    <numFmt numFmtId="205" formatCode=".00"/>
    <numFmt numFmtId="206" formatCode="00"/>
    <numFmt numFmtId="207" formatCode="dd/mm/yy;@"/>
    <numFmt numFmtId="208" formatCode="0.00&quot; € Unkosten/Pokale&quot;"/>
    <numFmt numFmtId="209" formatCode="0.00&quot; € Unkosten&quot;"/>
    <numFmt numFmtId="210" formatCode="[$€-2]\ #,##0;[Red]\-[$€-2]\ #,##0"/>
    <numFmt numFmtId="211" formatCode="0.0&quot; € Erwachsene&quot;"/>
    <numFmt numFmtId="212" formatCode="0.0&quot; € Gesamt&quot;"/>
    <numFmt numFmtId="213" formatCode="0.00&quot; € Gesamt&quot;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_(&quot;$&quot;* #,##0_);_(&quot;$&quot;* \(#,##0\);_(&quot;$&quot;* &quot;-&quot;_);_(@_)"/>
    <numFmt numFmtId="219" formatCode="_(* #,##0_);_(* \(#,##0\);_(* &quot;-&quot;_);_(@_)"/>
    <numFmt numFmtId="220" formatCode="_(&quot;$&quot;* #,##0.00_);_(&quot;$&quot;* \(#,##0.00\);_(&quot;$&quot;* &quot;-&quot;??_);_(@_)"/>
    <numFmt numFmtId="221" formatCode="_(* #,##0.00_);_(* \(#,##0.00\);_(* &quot;-&quot;??_);_(@_)"/>
    <numFmt numFmtId="222" formatCode="dddd\,\ mmmm\ dd\,\ yyyy"/>
    <numFmt numFmtId="223" formatCode="d/m/yy"/>
    <numFmt numFmtId="224" formatCode="0_ ;[Red]\-0\ "/>
  </numFmts>
  <fonts count="66">
    <font>
      <sz val="10"/>
      <name val="Arial"/>
      <family val="0"/>
    </font>
    <font>
      <u val="single"/>
      <sz val="8.8"/>
      <color indexed="36"/>
      <name val="Arial"/>
      <family val="0"/>
    </font>
    <font>
      <u val="single"/>
      <sz val="8.8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7"/>
      <name val="Arial"/>
      <family val="0"/>
    </font>
    <font>
      <strike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48"/>
      <name val="Arial"/>
      <family val="2"/>
    </font>
    <font>
      <b/>
      <sz val="16"/>
      <name val="Arial"/>
      <family val="2"/>
    </font>
    <font>
      <b/>
      <sz val="14"/>
      <color indexed="48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5"/>
      <name val="Arial"/>
      <family val="0"/>
    </font>
    <font>
      <b/>
      <sz val="12"/>
      <color indexed="48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b/>
      <sz val="9"/>
      <color indexed="4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7.25"/>
      <color indexed="8"/>
      <name val="Arial"/>
      <family val="0"/>
    </font>
    <font>
      <b/>
      <sz val="12"/>
      <color indexed="8"/>
      <name val="Comic Sans MS"/>
      <family val="0"/>
    </font>
    <font>
      <sz val="12"/>
      <color indexed="8"/>
      <name val="Arial"/>
      <family val="0"/>
    </font>
    <font>
      <b/>
      <sz val="1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7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6" fillId="28" borderId="0" applyNumberFormat="0" applyBorder="0" applyAlignment="0" applyProtection="0"/>
    <xf numFmtId="17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32" borderId="9" applyNumberFormat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 applyProtection="1">
      <alignment horizontal="centerContinuous"/>
      <protection locked="0"/>
    </xf>
    <xf numFmtId="0" fontId="0" fillId="0" borderId="11" xfId="0" applyBorder="1" applyAlignment="1">
      <alignment/>
    </xf>
    <xf numFmtId="16" fontId="4" fillId="0" borderId="11" xfId="0" applyNumberFormat="1" applyFont="1" applyBorder="1" applyAlignment="1" applyProtection="1" quotePrefix="1">
      <alignment horizontal="left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10" fillId="0" borderId="31" xfId="0" applyFont="1" applyFill="1" applyBorder="1" applyAlignment="1" applyProtection="1">
      <alignment/>
      <protection locked="0"/>
    </xf>
    <xf numFmtId="0" fontId="8" fillId="0" borderId="31" xfId="0" applyFont="1" applyBorder="1" applyAlignment="1" applyProtection="1">
      <alignment/>
      <protection locked="0"/>
    </xf>
    <xf numFmtId="0" fontId="8" fillId="0" borderId="31" xfId="0" applyFont="1" applyFill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1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8" fillId="0" borderId="29" xfId="0" applyFont="1" applyBorder="1" applyAlignment="1" applyProtection="1">
      <alignment/>
      <protection locked="0"/>
    </xf>
    <xf numFmtId="0" fontId="8" fillId="0" borderId="33" xfId="0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0" fillId="0" borderId="0" xfId="0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27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0" fontId="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3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/>
    </xf>
    <xf numFmtId="0" fontId="11" fillId="0" borderId="0" xfId="0" applyFont="1" applyAlignment="1">
      <alignment horizontal="center" vertical="center"/>
    </xf>
    <xf numFmtId="0" fontId="0" fillId="0" borderId="0" xfId="0" applyAlignment="1" applyProtection="1">
      <alignment horizontal="center"/>
      <protection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40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11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/>
    </xf>
    <xf numFmtId="0" fontId="12" fillId="0" borderId="42" xfId="0" applyFont="1" applyBorder="1" applyAlignment="1" applyProtection="1">
      <alignment/>
      <protection/>
    </xf>
    <xf numFmtId="0" fontId="4" fillId="0" borderId="42" xfId="0" applyFont="1" applyBorder="1" applyAlignment="1" applyProtection="1">
      <alignment horizontal="center"/>
      <protection/>
    </xf>
    <xf numFmtId="0" fontId="4" fillId="0" borderId="43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/>
      <protection/>
    </xf>
    <xf numFmtId="0" fontId="4" fillId="0" borderId="43" xfId="0" applyFont="1" applyBorder="1" applyAlignment="1">
      <alignment/>
    </xf>
    <xf numFmtId="0" fontId="13" fillId="0" borderId="0" xfId="0" applyFont="1" applyFill="1" applyAlignment="1" applyProtection="1">
      <alignment horizontal="centerContinuous" vertical="center"/>
      <protection/>
    </xf>
    <xf numFmtId="0" fontId="13" fillId="0" borderId="0" xfId="0" applyFont="1" applyFill="1" applyAlignment="1">
      <alignment horizontal="centerContinuous" vertical="center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  <xf numFmtId="14" fontId="18" fillId="0" borderId="22" xfId="0" applyNumberFormat="1" applyFont="1" applyBorder="1" applyAlignment="1" applyProtection="1">
      <alignment horizontal="centerContinuous"/>
      <protection locked="0"/>
    </xf>
    <xf numFmtId="14" fontId="19" fillId="0" borderId="22" xfId="0" applyNumberFormat="1" applyFont="1" applyBorder="1" applyAlignment="1" applyProtection="1" quotePrefix="1">
      <alignment horizontal="centerContinuous"/>
      <protection locked="0"/>
    </xf>
    <xf numFmtId="0" fontId="19" fillId="0" borderId="22" xfId="0" applyFont="1" applyBorder="1" applyAlignment="1" applyProtection="1">
      <alignment horizontal="centerContinuous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2" fillId="0" borderId="22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20" fillId="0" borderId="45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0" fillId="0" borderId="47" xfId="0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16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0" fillId="0" borderId="50" xfId="0" applyFont="1" applyBorder="1" applyAlignment="1">
      <alignment/>
    </xf>
    <xf numFmtId="0" fontId="22" fillId="0" borderId="50" xfId="0" applyFont="1" applyBorder="1" applyAlignment="1">
      <alignment horizontal="center"/>
    </xf>
    <xf numFmtId="0" fontId="20" fillId="0" borderId="51" xfId="0" applyFont="1" applyBorder="1" applyAlignment="1">
      <alignment/>
    </xf>
    <xf numFmtId="0" fontId="11" fillId="0" borderId="52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16" fontId="11" fillId="0" borderId="54" xfId="0" applyNumberFormat="1" applyFont="1" applyBorder="1" applyAlignment="1" quotePrefix="1">
      <alignment horizontal="center"/>
    </xf>
    <xf numFmtId="16" fontId="11" fillId="0" borderId="55" xfId="0" applyNumberFormat="1" applyFont="1" applyBorder="1" applyAlignment="1" quotePrefix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9" fillId="0" borderId="53" xfId="0" applyFont="1" applyBorder="1" applyAlignment="1">
      <alignment/>
    </xf>
    <xf numFmtId="0" fontId="11" fillId="34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 locked="0"/>
    </xf>
    <xf numFmtId="0" fontId="20" fillId="0" borderId="0" xfId="0" applyFont="1" applyBorder="1" applyAlignment="1" applyProtection="1">
      <alignment horizontal="right"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58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1" fontId="8" fillId="0" borderId="62" xfId="0" applyNumberFormat="1" applyFont="1" applyBorder="1" applyAlignment="1" applyProtection="1">
      <alignment/>
      <protection locked="0"/>
    </xf>
    <xf numFmtId="1" fontId="8" fillId="0" borderId="60" xfId="0" applyNumberFormat="1" applyFont="1" applyBorder="1" applyAlignment="1" applyProtection="1">
      <alignment/>
      <protection locked="0"/>
    </xf>
    <xf numFmtId="1" fontId="8" fillId="0" borderId="63" xfId="0" applyNumberFormat="1" applyFont="1" applyBorder="1" applyAlignment="1" applyProtection="1">
      <alignment/>
      <protection locked="0"/>
    </xf>
    <xf numFmtId="1" fontId="8" fillId="0" borderId="64" xfId="0" applyNumberFormat="1" applyFont="1" applyBorder="1" applyAlignment="1" applyProtection="1">
      <alignment/>
      <protection/>
    </xf>
    <xf numFmtId="0" fontId="8" fillId="0" borderId="48" xfId="0" applyFont="1" applyBorder="1" applyAlignment="1" applyProtection="1">
      <alignment/>
      <protection/>
    </xf>
    <xf numFmtId="1" fontId="8" fillId="0" borderId="48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center"/>
      <protection locked="0"/>
    </xf>
    <xf numFmtId="0" fontId="8" fillId="0" borderId="65" xfId="0" applyFont="1" applyBorder="1" applyAlignment="1">
      <alignment vertical="center"/>
    </xf>
    <xf numFmtId="0" fontId="8" fillId="0" borderId="19" xfId="0" applyFont="1" applyBorder="1" applyAlignment="1" applyProtection="1">
      <alignment/>
      <protection locked="0"/>
    </xf>
    <xf numFmtId="0" fontId="8" fillId="0" borderId="22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2" fontId="8" fillId="0" borderId="59" xfId="0" applyNumberFormat="1" applyFont="1" applyBorder="1" applyAlignment="1">
      <alignment vertical="center"/>
    </xf>
    <xf numFmtId="0" fontId="11" fillId="35" borderId="20" xfId="0" applyFont="1" applyFill="1" applyBorder="1" applyAlignment="1" applyProtection="1">
      <alignment horizontal="center" vertical="center"/>
      <protection locked="0"/>
    </xf>
    <xf numFmtId="0" fontId="8" fillId="35" borderId="65" xfId="0" applyFont="1" applyFill="1" applyBorder="1" applyAlignment="1">
      <alignment vertical="center"/>
    </xf>
    <xf numFmtId="0" fontId="2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0" fontId="8" fillId="35" borderId="66" xfId="0" applyFont="1" applyFill="1" applyBorder="1" applyAlignment="1">
      <alignment vertical="center"/>
    </xf>
    <xf numFmtId="0" fontId="8" fillId="0" borderId="67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1" fontId="8" fillId="0" borderId="57" xfId="0" applyNumberFormat="1" applyFont="1" applyBorder="1" applyAlignment="1" applyProtection="1">
      <alignment/>
      <protection locked="0"/>
    </xf>
    <xf numFmtId="1" fontId="8" fillId="0" borderId="68" xfId="0" applyNumberFormat="1" applyFont="1" applyBorder="1" applyAlignment="1" applyProtection="1">
      <alignment/>
      <protection locked="0"/>
    </xf>
    <xf numFmtId="0" fontId="8" fillId="0" borderId="54" xfId="0" applyFont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vertical="center"/>
    </xf>
    <xf numFmtId="1" fontId="11" fillId="0" borderId="69" xfId="0" applyNumberFormat="1" applyFont="1" applyBorder="1" applyAlignment="1" applyProtection="1">
      <alignment/>
      <protection/>
    </xf>
    <xf numFmtId="1" fontId="11" fillId="0" borderId="70" xfId="0" applyNumberFormat="1" applyFont="1" applyBorder="1" applyAlignment="1" applyProtection="1">
      <alignment/>
      <protection/>
    </xf>
    <xf numFmtId="1" fontId="11" fillId="0" borderId="71" xfId="0" applyNumberFormat="1" applyFont="1" applyBorder="1" applyAlignment="1" applyProtection="1">
      <alignment/>
      <protection/>
    </xf>
    <xf numFmtId="1" fontId="8" fillId="0" borderId="32" xfId="0" applyNumberFormat="1" applyFont="1" applyBorder="1" applyAlignment="1" applyProtection="1">
      <alignment/>
      <protection/>
    </xf>
    <xf numFmtId="1" fontId="11" fillId="0" borderId="72" xfId="0" applyNumberFormat="1" applyFont="1" applyBorder="1" applyAlignment="1" applyProtection="1">
      <alignment/>
      <protection/>
    </xf>
    <xf numFmtId="0" fontId="10" fillId="0" borderId="73" xfId="0" applyFont="1" applyBorder="1" applyAlignment="1" applyProtection="1">
      <alignment/>
      <protection locked="0"/>
    </xf>
    <xf numFmtId="0" fontId="8" fillId="0" borderId="53" xfId="0" applyFont="1" applyBorder="1" applyAlignment="1">
      <alignment vertical="center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8" fillId="0" borderId="58" xfId="0" applyFont="1" applyFill="1" applyBorder="1" applyAlignment="1">
      <alignment vertical="center"/>
    </xf>
    <xf numFmtId="0" fontId="8" fillId="0" borderId="74" xfId="0" applyFont="1" applyBorder="1" applyAlignment="1">
      <alignment vertical="center"/>
    </xf>
    <xf numFmtId="0" fontId="8" fillId="0" borderId="75" xfId="0" applyFont="1" applyBorder="1" applyAlignment="1">
      <alignment vertical="center"/>
    </xf>
    <xf numFmtId="0" fontId="8" fillId="0" borderId="76" xfId="0" applyFont="1" applyBorder="1" applyAlignment="1">
      <alignment vertical="center"/>
    </xf>
    <xf numFmtId="1" fontId="8" fillId="0" borderId="77" xfId="0" applyNumberFormat="1" applyFont="1" applyBorder="1" applyAlignment="1" applyProtection="1">
      <alignment/>
      <protection locked="0"/>
    </xf>
    <xf numFmtId="1" fontId="8" fillId="0" borderId="75" xfId="0" applyNumberFormat="1" applyFont="1" applyBorder="1" applyAlignment="1" applyProtection="1">
      <alignment/>
      <protection locked="0"/>
    </xf>
    <xf numFmtId="1" fontId="8" fillId="0" borderId="78" xfId="0" applyNumberFormat="1" applyFont="1" applyBorder="1" applyAlignment="1" applyProtection="1">
      <alignment/>
      <protection locked="0"/>
    </xf>
    <xf numFmtId="0" fontId="8" fillId="0" borderId="64" xfId="0" applyFont="1" applyBorder="1" applyAlignment="1" applyProtection="1">
      <alignment/>
      <protection/>
    </xf>
    <xf numFmtId="0" fontId="10" fillId="0" borderId="20" xfId="0" applyFont="1" applyBorder="1" applyAlignment="1" applyProtection="1">
      <alignment/>
      <protection locked="0"/>
    </xf>
    <xf numFmtId="0" fontId="20" fillId="0" borderId="22" xfId="0" applyFont="1" applyBorder="1" applyAlignment="1">
      <alignment/>
    </xf>
    <xf numFmtId="0" fontId="11" fillId="35" borderId="23" xfId="0" applyFont="1" applyFill="1" applyBorder="1" applyAlignment="1" applyProtection="1">
      <alignment horizontal="center" vertical="center"/>
      <protection locked="0"/>
    </xf>
    <xf numFmtId="1" fontId="8" fillId="0" borderId="56" xfId="0" applyNumberFormat="1" applyFont="1" applyBorder="1" applyAlignment="1" applyProtection="1">
      <alignment/>
      <protection locked="0"/>
    </xf>
    <xf numFmtId="0" fontId="8" fillId="0" borderId="55" xfId="0" applyFont="1" applyBorder="1" applyAlignment="1" applyProtection="1">
      <alignment/>
      <protection/>
    </xf>
    <xf numFmtId="1" fontId="8" fillId="0" borderId="52" xfId="0" applyNumberFormat="1" applyFont="1" applyBorder="1" applyAlignment="1" applyProtection="1">
      <alignment/>
      <protection locked="0"/>
    </xf>
    <xf numFmtId="0" fontId="10" fillId="0" borderId="25" xfId="0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Alignment="1">
      <alignment/>
    </xf>
    <xf numFmtId="0" fontId="19" fillId="0" borderId="53" xfId="0" applyFont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 vertical="center"/>
      <protection locked="0"/>
    </xf>
    <xf numFmtId="1" fontId="8" fillId="0" borderId="74" xfId="0" applyNumberFormat="1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8" fillId="0" borderId="49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1" fontId="8" fillId="0" borderId="80" xfId="0" applyNumberFormat="1" applyFont="1" applyBorder="1" applyAlignment="1" applyProtection="1">
      <alignment/>
      <protection locked="0"/>
    </xf>
    <xf numFmtId="1" fontId="8" fillId="0" borderId="47" xfId="0" applyNumberFormat="1" applyFont="1" applyBorder="1" applyAlignment="1" applyProtection="1">
      <alignment/>
      <protection locked="0"/>
    </xf>
    <xf numFmtId="1" fontId="8" fillId="0" borderId="81" xfId="0" applyNumberFormat="1" applyFont="1" applyBorder="1" applyAlignment="1" applyProtection="1">
      <alignment/>
      <protection locked="0"/>
    </xf>
    <xf numFmtId="0" fontId="20" fillId="0" borderId="20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0" xfId="0" applyFont="1" applyBorder="1" applyAlignment="1">
      <alignment/>
    </xf>
    <xf numFmtId="0" fontId="0" fillId="0" borderId="73" xfId="0" applyBorder="1" applyAlignment="1" applyProtection="1">
      <alignment/>
      <protection locked="0"/>
    </xf>
    <xf numFmtId="0" fontId="8" fillId="0" borderId="76" xfId="0" applyFont="1" applyFill="1" applyBorder="1" applyAlignment="1">
      <alignment vertical="center"/>
    </xf>
    <xf numFmtId="0" fontId="8" fillId="0" borderId="74" xfId="0" applyFont="1" applyBorder="1" applyAlignment="1">
      <alignment/>
    </xf>
    <xf numFmtId="0" fontId="8" fillId="0" borderId="75" xfId="0" applyFont="1" applyBorder="1" applyAlignment="1">
      <alignment/>
    </xf>
    <xf numFmtId="0" fontId="8" fillId="0" borderId="76" xfId="0" applyFont="1" applyBorder="1" applyAlignment="1">
      <alignment/>
    </xf>
    <xf numFmtId="0" fontId="8" fillId="0" borderId="67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66" xfId="0" applyFont="1" applyBorder="1" applyAlignment="1">
      <alignment/>
    </xf>
    <xf numFmtId="11" fontId="8" fillId="0" borderId="50" xfId="0" applyNumberFormat="1" applyFont="1" applyBorder="1" applyAlignment="1" applyProtection="1">
      <alignment/>
      <protection locked="0"/>
    </xf>
    <xf numFmtId="1" fontId="8" fillId="0" borderId="50" xfId="0" applyNumberFormat="1" applyFont="1" applyBorder="1" applyAlignment="1" applyProtection="1">
      <alignment/>
      <protection locked="0"/>
    </xf>
    <xf numFmtId="1" fontId="8" fillId="0" borderId="82" xfId="0" applyNumberFormat="1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1" fontId="8" fillId="0" borderId="83" xfId="0" applyNumberFormat="1" applyFont="1" applyBorder="1" applyAlignment="1" applyProtection="1">
      <alignment/>
      <protection hidden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40" xfId="0" applyBorder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53" xfId="0" applyFont="1" applyBorder="1" applyAlignment="1">
      <alignment/>
    </xf>
    <xf numFmtId="0" fontId="11" fillId="0" borderId="53" xfId="0" applyFont="1" applyBorder="1" applyAlignment="1">
      <alignment horizontal="center" vertical="center"/>
    </xf>
    <xf numFmtId="1" fontId="8" fillId="36" borderId="63" xfId="0" applyNumberFormat="1" applyFont="1" applyFill="1" applyBorder="1" applyAlignment="1" applyProtection="1">
      <alignment/>
      <protection locked="0"/>
    </xf>
    <xf numFmtId="1" fontId="8" fillId="0" borderId="57" xfId="0" applyNumberFormat="1" applyFont="1" applyFill="1" applyBorder="1" applyAlignment="1" applyProtection="1">
      <alignment/>
      <protection locked="0"/>
    </xf>
    <xf numFmtId="1" fontId="11" fillId="0" borderId="69" xfId="0" applyNumberFormat="1" applyFont="1" applyBorder="1" applyAlignment="1" applyProtection="1">
      <alignment horizontal="center"/>
      <protection/>
    </xf>
    <xf numFmtId="15" fontId="0" fillId="0" borderId="0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/>
      <protection locked="0"/>
    </xf>
    <xf numFmtId="1" fontId="8" fillId="36" borderId="60" xfId="0" applyNumberFormat="1" applyFont="1" applyFill="1" applyBorder="1" applyAlignment="1" applyProtection="1">
      <alignment/>
      <protection locked="0"/>
    </xf>
    <xf numFmtId="1" fontId="8" fillId="0" borderId="60" xfId="0" applyNumberFormat="1" applyFont="1" applyFill="1" applyBorder="1" applyAlignment="1" applyProtection="1">
      <alignment/>
      <protection locked="0"/>
    </xf>
    <xf numFmtId="1" fontId="8" fillId="0" borderId="63" xfId="0" applyNumberFormat="1" applyFont="1" applyFill="1" applyBorder="1" applyAlignment="1" applyProtection="1">
      <alignment/>
      <protection locked="0"/>
    </xf>
    <xf numFmtId="1" fontId="11" fillId="0" borderId="70" xfId="0" applyNumberFormat="1" applyFont="1" applyFill="1" applyBorder="1" applyAlignment="1" applyProtection="1">
      <alignment/>
      <protection/>
    </xf>
    <xf numFmtId="1" fontId="11" fillId="0" borderId="71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locked="0"/>
    </xf>
    <xf numFmtId="1" fontId="8" fillId="0" borderId="75" xfId="0" applyNumberFormat="1" applyFont="1" applyFill="1" applyBorder="1" applyAlignment="1" applyProtection="1">
      <alignment/>
      <protection locked="0"/>
    </xf>
    <xf numFmtId="1" fontId="8" fillId="0" borderId="78" xfId="0" applyNumberFormat="1" applyFont="1" applyFill="1" applyBorder="1" applyAlignment="1" applyProtection="1">
      <alignment/>
      <protection locked="0"/>
    </xf>
    <xf numFmtId="1" fontId="8" fillId="0" borderId="6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53" xfId="0" applyFont="1" applyFill="1" applyBorder="1" applyAlignment="1">
      <alignment/>
    </xf>
    <xf numFmtId="0" fontId="6" fillId="0" borderId="0" xfId="0" applyFont="1" applyAlignment="1">
      <alignment horizontal="center"/>
    </xf>
    <xf numFmtId="14" fontId="4" fillId="0" borderId="11" xfId="0" applyNumberFormat="1" applyFont="1" applyBorder="1" applyAlignment="1" applyProtection="1" quotePrefix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Alignment="1" quotePrefix="1">
      <alignment horizontal="center"/>
    </xf>
    <xf numFmtId="0" fontId="6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8" fillId="0" borderId="84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14" fontId="8" fillId="0" borderId="11" xfId="0" applyNumberFormat="1" applyFont="1" applyBorder="1" applyAlignment="1" applyProtection="1">
      <alignment horizontal="center"/>
      <protection locked="0"/>
    </xf>
    <xf numFmtId="14" fontId="8" fillId="0" borderId="11" xfId="0" applyNumberFormat="1" applyFont="1" applyBorder="1" applyAlignment="1" applyProtection="1">
      <alignment horizontal="left"/>
      <protection locked="0"/>
    </xf>
    <xf numFmtId="0" fontId="8" fillId="0" borderId="31" xfId="0" applyFont="1" applyBorder="1" applyAlignment="1" applyProtection="1">
      <alignment horizontal="left"/>
      <protection locked="0"/>
    </xf>
    <xf numFmtId="0" fontId="8" fillId="0" borderId="33" xfId="0" applyFont="1" applyBorder="1" applyAlignment="1" applyProtection="1">
      <alignment horizontal="left"/>
      <protection locked="0"/>
    </xf>
    <xf numFmtId="0" fontId="8" fillId="0" borderId="85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alignment horizontal="left"/>
      <protection locked="0"/>
    </xf>
    <xf numFmtId="0" fontId="9" fillId="0" borderId="33" xfId="0" applyFont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3" fillId="39" borderId="0" xfId="0" applyFont="1" applyFill="1" applyBorder="1" applyAlignment="1" applyProtection="1">
      <alignment horizontal="center"/>
      <protection/>
    </xf>
    <xf numFmtId="0" fontId="13" fillId="38" borderId="0" xfId="0" applyFont="1" applyFill="1" applyBorder="1" applyAlignment="1" applyProtection="1">
      <alignment horizontal="center"/>
      <protection/>
    </xf>
    <xf numFmtId="0" fontId="14" fillId="40" borderId="42" xfId="0" applyFont="1" applyFill="1" applyBorder="1" applyAlignment="1">
      <alignment horizontal="center"/>
    </xf>
    <xf numFmtId="0" fontId="18" fillId="0" borderId="22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/>
    </xf>
    <xf numFmtId="0" fontId="14" fillId="40" borderId="42" xfId="0" applyFont="1" applyFill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24" fillId="0" borderId="86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/>
    </xf>
    <xf numFmtId="0" fontId="11" fillId="0" borderId="45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8" fillId="0" borderId="87" xfId="0" applyFont="1" applyBorder="1" applyAlignment="1">
      <alignment horizontal="left" vertical="center"/>
    </xf>
    <xf numFmtId="0" fontId="8" fillId="35" borderId="87" xfId="0" applyFont="1" applyFill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17" fillId="0" borderId="22" xfId="0" applyFont="1" applyBorder="1" applyAlignment="1" applyProtection="1">
      <alignment horizontal="center"/>
      <protection locked="0"/>
    </xf>
    <xf numFmtId="0" fontId="20" fillId="0" borderId="88" xfId="0" applyFont="1" applyBorder="1" applyAlignment="1">
      <alignment horizontal="center" vertical="center"/>
    </xf>
    <xf numFmtId="0" fontId="21" fillId="0" borderId="22" xfId="0" applyFont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left"/>
      <protection locked="0"/>
    </xf>
    <xf numFmtId="0" fontId="8" fillId="35" borderId="57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8" fillId="0" borderId="75" xfId="0" applyFont="1" applyFill="1" applyBorder="1" applyAlignment="1">
      <alignment horizontal="left" vertical="center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8" fillId="0" borderId="87" xfId="0" applyFont="1" applyFill="1" applyBorder="1" applyAlignment="1">
      <alignment horizontal="left" vertical="center"/>
    </xf>
    <xf numFmtId="0" fontId="8" fillId="35" borderId="50" xfId="0" applyFont="1" applyFill="1" applyBorder="1" applyAlignment="1">
      <alignment horizontal="left" vertical="center"/>
    </xf>
    <xf numFmtId="0" fontId="20" fillId="0" borderId="88" xfId="0" applyFont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/>
    </xf>
    <xf numFmtId="181" fontId="0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89" xfId="0" applyNumberFormat="1" applyBorder="1" applyAlignment="1">
      <alignment horizontal="center"/>
    </xf>
    <xf numFmtId="0" fontId="0" fillId="0" borderId="90" xfId="0" applyBorder="1" applyAlignment="1">
      <alignment/>
    </xf>
    <xf numFmtId="18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89" xfId="0" applyBorder="1" applyAlignment="1">
      <alignment horizontal="center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51" xfId="0" applyBorder="1" applyAlignment="1">
      <alignment/>
    </xf>
    <xf numFmtId="0" fontId="0" fillId="0" borderId="91" xfId="0" applyBorder="1" applyAlignment="1">
      <alignment/>
    </xf>
    <xf numFmtId="0" fontId="0" fillId="0" borderId="92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93" xfId="0" applyBorder="1" applyAlignment="1">
      <alignment/>
    </xf>
    <xf numFmtId="0" fontId="0" fillId="0" borderId="94" xfId="0" applyBorder="1" applyAlignment="1">
      <alignment/>
    </xf>
    <xf numFmtId="0" fontId="0" fillId="0" borderId="95" xfId="0" applyBorder="1" applyAlignment="1">
      <alignment/>
    </xf>
    <xf numFmtId="0" fontId="0" fillId="0" borderId="96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7" xfId="0" applyBorder="1" applyAlignment="1">
      <alignment/>
    </xf>
    <xf numFmtId="0" fontId="0" fillId="0" borderId="98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41" borderId="101" xfId="0" applyFill="1" applyBorder="1" applyAlignment="1">
      <alignment horizontal="center"/>
    </xf>
    <xf numFmtId="0" fontId="0" fillId="41" borderId="13" xfId="0" applyFill="1" applyBorder="1" applyAlignment="1">
      <alignment horizontal="center"/>
    </xf>
    <xf numFmtId="0" fontId="0" fillId="41" borderId="12" xfId="0" applyFill="1" applyBorder="1" applyAlignment="1">
      <alignment horizontal="center"/>
    </xf>
    <xf numFmtId="0" fontId="0" fillId="41" borderId="102" xfId="0" applyFill="1" applyBorder="1" applyAlignment="1">
      <alignment horizontal="center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42" borderId="103" xfId="0" applyFill="1" applyBorder="1" applyAlignment="1">
      <alignment/>
    </xf>
    <xf numFmtId="0" fontId="0" fillId="42" borderId="104" xfId="0" applyFill="1" applyBorder="1" applyAlignment="1">
      <alignment/>
    </xf>
    <xf numFmtId="0" fontId="0" fillId="42" borderId="105" xfId="0" applyFill="1" applyBorder="1" applyAlignment="1">
      <alignment/>
    </xf>
    <xf numFmtId="0" fontId="0" fillId="0" borderId="106" xfId="0" applyBorder="1" applyAlignment="1">
      <alignment/>
    </xf>
    <xf numFmtId="0" fontId="0" fillId="33" borderId="0" xfId="0" applyFill="1" applyAlignment="1">
      <alignment/>
    </xf>
    <xf numFmtId="0" fontId="0" fillId="0" borderId="51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561"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strike val="0"/>
        <color indexed="8"/>
      </font>
      <fill>
        <patternFill patternType="solid">
          <bgColor indexed="14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strike val="0"/>
        <color indexed="45"/>
      </font>
      <fill>
        <patternFill patternType="solid">
          <bgColor indexed="47"/>
        </patternFill>
      </fill>
    </dxf>
    <dxf>
      <font>
        <strike val="0"/>
        <color indexed="45"/>
      </font>
      <fill>
        <patternFill patternType="none">
          <bgColor indexed="65"/>
        </patternFill>
      </fill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strike val="0"/>
        <color indexed="1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b/>
        <i val="0"/>
        <color indexed="8"/>
      </font>
    </dxf>
    <dxf>
      <font>
        <b/>
        <i val="0"/>
        <color indexed="10"/>
      </font>
    </dxf>
    <dxf>
      <font>
        <b/>
        <i val="0"/>
        <color indexed="57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>
      <fill>
        <patternFill>
          <bgColor indexed="14"/>
        </patternFill>
      </fill>
    </dxf>
    <dxf>
      <fill>
        <patternFill>
          <bgColor indexed="11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  <dxf/>
    <dxf>
      <fill>
        <patternFill>
          <bgColor indexed="11"/>
        </patternFill>
      </fill>
    </dxf>
    <dxf>
      <font>
        <color auto="1"/>
      </font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B'!$E$48:$E$65</c:f>
              <c:numCache>
                <c:ptCount val="18"/>
                <c:pt idx="0">
                  <c:v>1.472222222222222</c:v>
                </c:pt>
                <c:pt idx="1">
                  <c:v>1.6527777777777777</c:v>
                </c:pt>
                <c:pt idx="2">
                  <c:v>1.375</c:v>
                </c:pt>
                <c:pt idx="3">
                  <c:v>1.8611111111111114</c:v>
                </c:pt>
                <c:pt idx="4">
                  <c:v>1.6111111111111114</c:v>
                </c:pt>
                <c:pt idx="5">
                  <c:v>1.8194444444444446</c:v>
                </c:pt>
                <c:pt idx="6">
                  <c:v>1.0833333333333333</c:v>
                </c:pt>
                <c:pt idx="7">
                  <c:v>1.9166666666666667</c:v>
                </c:pt>
                <c:pt idx="8">
                  <c:v>2.138888888888889</c:v>
                </c:pt>
                <c:pt idx="9">
                  <c:v>1.75</c:v>
                </c:pt>
                <c:pt idx="10">
                  <c:v>1.0694444444444446</c:v>
                </c:pt>
                <c:pt idx="11">
                  <c:v>1.625</c:v>
                </c:pt>
                <c:pt idx="12">
                  <c:v>1.5694444444444444</c:v>
                </c:pt>
                <c:pt idx="13">
                  <c:v>1.7777777777777777</c:v>
                </c:pt>
                <c:pt idx="14">
                  <c:v>2.2083333333333335</c:v>
                </c:pt>
                <c:pt idx="15">
                  <c:v>1.9027777777777777</c:v>
                </c:pt>
                <c:pt idx="16">
                  <c:v>1.2777777777777777</c:v>
                </c:pt>
                <c:pt idx="17">
                  <c:v>1.25</c:v>
                </c:pt>
              </c:numCache>
            </c:numRef>
          </c:val>
        </c:ser>
        <c:axId val="49367798"/>
        <c:axId val="41656999"/>
      </c:barChart>
      <c:catAx>
        <c:axId val="4936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56999"/>
        <c:crossesAt val="1"/>
        <c:auto val="1"/>
        <c:lblOffset val="100"/>
        <c:tickLblSkip val="1"/>
        <c:noMultiLvlLbl val="0"/>
      </c:catAx>
      <c:valAx>
        <c:axId val="4165699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367798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Mannschaften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E'!$E$48:$E$65</c:f>
              <c:numCache>
                <c:ptCount val="18"/>
                <c:pt idx="0">
                  <c:v>1.0972222222222223</c:v>
                </c:pt>
                <c:pt idx="1">
                  <c:v>1.4027777777777777</c:v>
                </c:pt>
                <c:pt idx="2">
                  <c:v>1.638888888888889</c:v>
                </c:pt>
                <c:pt idx="3">
                  <c:v>1.611111111111111</c:v>
                </c:pt>
                <c:pt idx="4">
                  <c:v>1.486111111111111</c:v>
                </c:pt>
                <c:pt idx="5">
                  <c:v>1.5</c:v>
                </c:pt>
                <c:pt idx="6">
                  <c:v>1.0555555555555556</c:v>
                </c:pt>
                <c:pt idx="7">
                  <c:v>1.3194444444444446</c:v>
                </c:pt>
                <c:pt idx="8">
                  <c:v>1.3611111111111114</c:v>
                </c:pt>
                <c:pt idx="9">
                  <c:v>1.2916666666666667</c:v>
                </c:pt>
                <c:pt idx="10">
                  <c:v>1.1111111111111112</c:v>
                </c:pt>
                <c:pt idx="11">
                  <c:v>1.4722222222222223</c:v>
                </c:pt>
                <c:pt idx="12">
                  <c:v>1.1666666666666667</c:v>
                </c:pt>
                <c:pt idx="13">
                  <c:v>1.5</c:v>
                </c:pt>
                <c:pt idx="14">
                  <c:v>1.1944444444444444</c:v>
                </c:pt>
                <c:pt idx="15">
                  <c:v>1.763888888888889</c:v>
                </c:pt>
                <c:pt idx="16">
                  <c:v>1.0833333333333333</c:v>
                </c:pt>
                <c:pt idx="17">
                  <c:v>1.4722222222222223</c:v>
                </c:pt>
              </c:numCache>
            </c:numRef>
          </c:val>
        </c:ser>
        <c:axId val="39368672"/>
        <c:axId val="18773729"/>
      </c:barChart>
      <c:catAx>
        <c:axId val="39368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3729"/>
        <c:crossesAt val="0.75"/>
        <c:auto val="1"/>
        <c:lblOffset val="100"/>
        <c:tickLblSkip val="1"/>
        <c:noMultiLvlLbl val="0"/>
      </c:catAx>
      <c:valAx>
        <c:axId val="18773729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6867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B'!$B$48:$B$65</c:f>
              <c:numCache>
                <c:ptCount val="18"/>
                <c:pt idx="0">
                  <c:v>1.5833333333333333</c:v>
                </c:pt>
                <c:pt idx="1">
                  <c:v>1.875</c:v>
                </c:pt>
                <c:pt idx="2">
                  <c:v>1.375</c:v>
                </c:pt>
                <c:pt idx="3">
                  <c:v>1.875</c:v>
                </c:pt>
                <c:pt idx="4">
                  <c:v>1.4166666666666667</c:v>
                </c:pt>
                <c:pt idx="5">
                  <c:v>1.7916666666666667</c:v>
                </c:pt>
                <c:pt idx="6">
                  <c:v>1.1666666666666667</c:v>
                </c:pt>
                <c:pt idx="7">
                  <c:v>1.875</c:v>
                </c:pt>
                <c:pt idx="8">
                  <c:v>2.125</c:v>
                </c:pt>
                <c:pt idx="9">
                  <c:v>1.8333333333333333</c:v>
                </c:pt>
                <c:pt idx="10">
                  <c:v>1.1666666666666667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2.2916666666666665</c:v>
                </c:pt>
                <c:pt idx="15">
                  <c:v>1.7083333333333333</c:v>
                </c:pt>
                <c:pt idx="16">
                  <c:v>1.375</c:v>
                </c:pt>
                <c:pt idx="17">
                  <c:v>1.375</c:v>
                </c:pt>
              </c:numCache>
            </c:numRef>
          </c:val>
        </c:ser>
        <c:axId val="34745834"/>
        <c:axId val="44277051"/>
      </c:barChart>
      <c:catAx>
        <c:axId val="34745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77051"/>
        <c:crossesAt val="1"/>
        <c:auto val="1"/>
        <c:lblOffset val="100"/>
        <c:tickLblSkip val="1"/>
        <c:noMultiLvlLbl val="0"/>
      </c:catAx>
      <c:valAx>
        <c:axId val="44277051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458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B'!$C$48:$C$65</c:f>
              <c:numCache>
                <c:ptCount val="18"/>
                <c:pt idx="0">
                  <c:v>1.4583333333333333</c:v>
                </c:pt>
                <c:pt idx="1">
                  <c:v>1.625</c:v>
                </c:pt>
                <c:pt idx="2">
                  <c:v>1.5833333333333333</c:v>
                </c:pt>
                <c:pt idx="3">
                  <c:v>1.6666666666666667</c:v>
                </c:pt>
                <c:pt idx="4">
                  <c:v>1.5</c:v>
                </c:pt>
                <c:pt idx="5">
                  <c:v>1.75</c:v>
                </c:pt>
                <c:pt idx="6">
                  <c:v>1.0416666666666667</c:v>
                </c:pt>
                <c:pt idx="7">
                  <c:v>2.0416666666666665</c:v>
                </c:pt>
                <c:pt idx="8">
                  <c:v>2.1666666666666665</c:v>
                </c:pt>
                <c:pt idx="9">
                  <c:v>1.7083333333333333</c:v>
                </c:pt>
                <c:pt idx="10">
                  <c:v>1</c:v>
                </c:pt>
                <c:pt idx="11">
                  <c:v>1.4583333333333333</c:v>
                </c:pt>
                <c:pt idx="12">
                  <c:v>1.3333333333333333</c:v>
                </c:pt>
                <c:pt idx="13">
                  <c:v>1.8333333333333333</c:v>
                </c:pt>
                <c:pt idx="14">
                  <c:v>2.25</c:v>
                </c:pt>
                <c:pt idx="15">
                  <c:v>2.0416666666666665</c:v>
                </c:pt>
                <c:pt idx="16">
                  <c:v>1.25</c:v>
                </c:pt>
                <c:pt idx="17">
                  <c:v>1.2916666666666667</c:v>
                </c:pt>
              </c:numCache>
            </c:numRef>
          </c:val>
        </c:ser>
        <c:axId val="62949140"/>
        <c:axId val="29671349"/>
      </c:barChart>
      <c:catAx>
        <c:axId val="6294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71349"/>
        <c:crossesAt val="1"/>
        <c:auto val="1"/>
        <c:lblOffset val="100"/>
        <c:tickLblSkip val="1"/>
        <c:noMultiLvlLbl val="0"/>
      </c:catAx>
      <c:valAx>
        <c:axId val="2967134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914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B'!$D$48:$D$65</c:f>
              <c:numCache>
                <c:ptCount val="18"/>
                <c:pt idx="0">
                  <c:v>1.375</c:v>
                </c:pt>
                <c:pt idx="1">
                  <c:v>1.4583333333333333</c:v>
                </c:pt>
                <c:pt idx="2">
                  <c:v>1.1666666666666667</c:v>
                </c:pt>
                <c:pt idx="3">
                  <c:v>2.0416666666666665</c:v>
                </c:pt>
                <c:pt idx="4">
                  <c:v>1.9166666666666667</c:v>
                </c:pt>
                <c:pt idx="5">
                  <c:v>1.9166666666666667</c:v>
                </c:pt>
                <c:pt idx="6">
                  <c:v>1.0416666666666667</c:v>
                </c:pt>
                <c:pt idx="7">
                  <c:v>1.8333333333333333</c:v>
                </c:pt>
                <c:pt idx="8">
                  <c:v>2.125</c:v>
                </c:pt>
                <c:pt idx="9">
                  <c:v>1.7083333333333333</c:v>
                </c:pt>
                <c:pt idx="10">
                  <c:v>1.0416666666666667</c:v>
                </c:pt>
                <c:pt idx="11">
                  <c:v>1.6666666666666667</c:v>
                </c:pt>
                <c:pt idx="12">
                  <c:v>1.625</c:v>
                </c:pt>
                <c:pt idx="13">
                  <c:v>1.75</c:v>
                </c:pt>
                <c:pt idx="14">
                  <c:v>2.0833333333333335</c:v>
                </c:pt>
                <c:pt idx="15">
                  <c:v>1.9583333333333333</c:v>
                </c:pt>
                <c:pt idx="16">
                  <c:v>1.2083333333333333</c:v>
                </c:pt>
                <c:pt idx="17">
                  <c:v>1.0833333333333333</c:v>
                </c:pt>
              </c:numCache>
            </c:numRef>
          </c:val>
        </c:ser>
        <c:axId val="65715550"/>
        <c:axId val="54569039"/>
      </c:barChart>
      <c:catAx>
        <c:axId val="65715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69039"/>
        <c:crossesAt val="1"/>
        <c:auto val="1"/>
        <c:lblOffset val="100"/>
        <c:tickLblSkip val="1"/>
        <c:noMultiLvlLbl val="0"/>
      </c:catAx>
      <c:valAx>
        <c:axId val="54569039"/>
        <c:scaling>
          <c:orientation val="minMax"/>
          <c:max val="2.5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15550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E'!$B$48:$B$65</c:f>
              <c:numCache>
                <c:ptCount val="18"/>
                <c:pt idx="0">
                  <c:v>1.0416666666666667</c:v>
                </c:pt>
                <c:pt idx="1">
                  <c:v>1.4583333333333333</c:v>
                </c:pt>
                <c:pt idx="2">
                  <c:v>1.375</c:v>
                </c:pt>
                <c:pt idx="3">
                  <c:v>1.5416666666666667</c:v>
                </c:pt>
                <c:pt idx="4">
                  <c:v>1.1666666666666667</c:v>
                </c:pt>
                <c:pt idx="5">
                  <c:v>1.4166666666666667</c:v>
                </c:pt>
                <c:pt idx="6">
                  <c:v>1.0416666666666667</c:v>
                </c:pt>
                <c:pt idx="7">
                  <c:v>1.25</c:v>
                </c:pt>
                <c:pt idx="8">
                  <c:v>1.4166666666666667</c:v>
                </c:pt>
                <c:pt idx="9">
                  <c:v>1.2916666666666667</c:v>
                </c:pt>
                <c:pt idx="10">
                  <c:v>1.1666666666666667</c:v>
                </c:pt>
                <c:pt idx="11">
                  <c:v>1.4166666666666667</c:v>
                </c:pt>
                <c:pt idx="12">
                  <c:v>1.25</c:v>
                </c:pt>
                <c:pt idx="13">
                  <c:v>1.7083333333333333</c:v>
                </c:pt>
                <c:pt idx="14">
                  <c:v>1.125</c:v>
                </c:pt>
                <c:pt idx="15">
                  <c:v>1.5</c:v>
                </c:pt>
                <c:pt idx="16">
                  <c:v>1.125</c:v>
                </c:pt>
                <c:pt idx="17">
                  <c:v>1.25</c:v>
                </c:pt>
              </c:numCache>
            </c:numRef>
          </c:val>
        </c:ser>
        <c:axId val="21359304"/>
        <c:axId val="58016009"/>
      </c:barChart>
      <c:catAx>
        <c:axId val="213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16009"/>
        <c:crossesAt val="0.75"/>
        <c:auto val="1"/>
        <c:lblOffset val="100"/>
        <c:tickLblSkip val="1"/>
        <c:noMultiLvlLbl val="0"/>
      </c:catAx>
      <c:valAx>
        <c:axId val="58016009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5930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E'!$C$48:$C$65</c:f>
              <c:numCache>
                <c:ptCount val="18"/>
                <c:pt idx="0">
                  <c:v>1.125</c:v>
                </c:pt>
                <c:pt idx="1">
                  <c:v>1.2916666666666667</c:v>
                </c:pt>
                <c:pt idx="2">
                  <c:v>1.9166666666666667</c:v>
                </c:pt>
                <c:pt idx="3">
                  <c:v>1.7083333333333333</c:v>
                </c:pt>
                <c:pt idx="4">
                  <c:v>1.4583333333333333</c:v>
                </c:pt>
                <c:pt idx="5">
                  <c:v>1.6666666666666667</c:v>
                </c:pt>
                <c:pt idx="6">
                  <c:v>1.0416666666666667</c:v>
                </c:pt>
                <c:pt idx="7">
                  <c:v>1.5416666666666667</c:v>
                </c:pt>
                <c:pt idx="8">
                  <c:v>1.1666666666666667</c:v>
                </c:pt>
                <c:pt idx="9">
                  <c:v>1.2916666666666667</c:v>
                </c:pt>
                <c:pt idx="10">
                  <c:v>1.0416666666666667</c:v>
                </c:pt>
                <c:pt idx="11">
                  <c:v>1.4583333333333333</c:v>
                </c:pt>
                <c:pt idx="12">
                  <c:v>1.1666666666666667</c:v>
                </c:pt>
                <c:pt idx="13">
                  <c:v>1.3333333333333333</c:v>
                </c:pt>
                <c:pt idx="14">
                  <c:v>1.3333333333333333</c:v>
                </c:pt>
                <c:pt idx="15">
                  <c:v>1.7916666666666667</c:v>
                </c:pt>
                <c:pt idx="16">
                  <c:v>1.0416666666666667</c:v>
                </c:pt>
                <c:pt idx="17">
                  <c:v>1.2916666666666667</c:v>
                </c:pt>
              </c:numCache>
            </c:numRef>
          </c:val>
        </c:ser>
        <c:axId val="52382034"/>
        <c:axId val="1676259"/>
      </c:bar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6259"/>
        <c:crossesAt val="0.75"/>
        <c:auto val="1"/>
        <c:lblOffset val="100"/>
        <c:tickLblSkip val="1"/>
        <c:noMultiLvlLbl val="0"/>
      </c:catAx>
      <c:valAx>
        <c:axId val="1676259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82034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 Schläge pro Runde aller Mannschaftsspieler</a:t>
            </a:r>
          </a:p>
        </c:rich>
      </c:tx>
      <c:layout>
        <c:manualLayout>
          <c:xMode val="factor"/>
          <c:yMode val="factor"/>
          <c:x val="-0.00525"/>
          <c:y val="-0.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3275"/>
          <c:w val="0.99425"/>
          <c:h val="0.96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0000"/>
                </a:gs>
                <a:gs pos="100000">
                  <a:srgbClr val="00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'Bahnstatistik E'!$D$48:$D$65</c:f>
              <c:numCache>
                <c:ptCount val="18"/>
                <c:pt idx="0">
                  <c:v>1.125</c:v>
                </c:pt>
                <c:pt idx="1">
                  <c:v>1.4583333333333333</c:v>
                </c:pt>
                <c:pt idx="2">
                  <c:v>1.625</c:v>
                </c:pt>
                <c:pt idx="3">
                  <c:v>1.5833333333333333</c:v>
                </c:pt>
                <c:pt idx="4">
                  <c:v>1.8333333333333333</c:v>
                </c:pt>
                <c:pt idx="5">
                  <c:v>1.4166666666666667</c:v>
                </c:pt>
                <c:pt idx="6">
                  <c:v>1.0833333333333333</c:v>
                </c:pt>
                <c:pt idx="7">
                  <c:v>1.1666666666666667</c:v>
                </c:pt>
                <c:pt idx="8">
                  <c:v>1.5</c:v>
                </c:pt>
                <c:pt idx="9">
                  <c:v>1.2916666666666667</c:v>
                </c:pt>
                <c:pt idx="10">
                  <c:v>1.125</c:v>
                </c:pt>
                <c:pt idx="11">
                  <c:v>1.5416666666666667</c:v>
                </c:pt>
                <c:pt idx="12">
                  <c:v>1.0833333333333333</c:v>
                </c:pt>
                <c:pt idx="13">
                  <c:v>1.4583333333333333</c:v>
                </c:pt>
                <c:pt idx="14">
                  <c:v>1.125</c:v>
                </c:pt>
                <c:pt idx="15">
                  <c:v>2</c:v>
                </c:pt>
                <c:pt idx="16">
                  <c:v>1.0833333333333333</c:v>
                </c:pt>
                <c:pt idx="17">
                  <c:v>1.875</c:v>
                </c:pt>
              </c:numCache>
            </c:numRef>
          </c:val>
        </c:ser>
        <c:axId val="15086332"/>
        <c:axId val="1559261"/>
      </c:barChart>
      <c:catAx>
        <c:axId val="1508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261"/>
        <c:crossesAt val="0.25"/>
        <c:auto val="1"/>
        <c:lblOffset val="100"/>
        <c:tickLblSkip val="1"/>
        <c:noMultiLvlLbl val="0"/>
      </c:catAx>
      <c:valAx>
        <c:axId val="1559261"/>
        <c:scaling>
          <c:orientation val="minMax"/>
          <c:max val="2.25"/>
          <c:min val="0.7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6332"/>
        <c:crossesAt val="1"/>
        <c:crossBetween val="between"/>
        <c:dispUnits/>
        <c:majorUnit val="0.25"/>
        <c:min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2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533400</xdr:colOff>
      <xdr:row>12</xdr:row>
      <xdr:rowOff>76200</xdr:rowOff>
    </xdr:from>
    <xdr:to>
      <xdr:col>10</xdr:col>
      <xdr:colOff>723900</xdr:colOff>
      <xdr:row>12</xdr:row>
      <xdr:rowOff>76200</xdr:rowOff>
    </xdr:to>
    <xdr:sp>
      <xdr:nvSpPr>
        <xdr:cNvPr id="2" name="Line 2"/>
        <xdr:cNvSpPr>
          <a:spLocks/>
        </xdr:cNvSpPr>
      </xdr:nvSpPr>
      <xdr:spPr>
        <a:xfrm>
          <a:off x="533400" y="2019300"/>
          <a:ext cx="78105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35</xdr:row>
      <xdr:rowOff>114300</xdr:rowOff>
    </xdr:to>
    <xdr:graphicFrame>
      <xdr:nvGraphicFramePr>
        <xdr:cNvPr id="1" name="Diagramm 1"/>
        <xdr:cNvGraphicFramePr/>
      </xdr:nvGraphicFramePr>
      <xdr:xfrm>
        <a:off x="0" y="0"/>
        <a:ext cx="83724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legation%20RL%20West%2008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Bet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_06_28_RLWest_Etern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es mich Turnierleitung"/>
      <sheetName val="Auwi"/>
      <sheetName val="Sort. Daten DRL"/>
      <sheetName val="Auswertung"/>
      <sheetName val="Teilnehmer"/>
      <sheetName val="TPVS"/>
      <sheetName val="TPRS"/>
      <sheetName val="Startplan"/>
      <sheetName val="Organisation"/>
      <sheetName val="Quittung"/>
      <sheetName val="V11"/>
      <sheetName val="V21"/>
      <sheetName val="V31"/>
      <sheetName val="V41"/>
      <sheetName val="V51"/>
      <sheetName val="V61"/>
      <sheetName val="Lies mich Rangliste"/>
      <sheetName val="1. MT"/>
      <sheetName val="2. MT"/>
      <sheetName val="3. MT"/>
      <sheetName val="4. MT"/>
      <sheetName val="5. MT"/>
      <sheetName val="6. MT"/>
      <sheetName val="Eingabe Einzelspieler"/>
      <sheetName val="Eingabe Mannschaften"/>
      <sheetName val="Auswertung Einzelspieler"/>
      <sheetName val="Auswertung Mannschaften"/>
      <sheetName val="V12"/>
      <sheetName val="V13"/>
      <sheetName val="V22"/>
      <sheetName val="V23"/>
      <sheetName val="V32"/>
      <sheetName val="V33"/>
      <sheetName val="V42"/>
      <sheetName val="V43"/>
      <sheetName val="V52"/>
      <sheetName val="V53"/>
      <sheetName val="V62"/>
      <sheetName val="V63"/>
    </sheetNames>
    <sheetDataSet>
      <sheetData sheetId="4">
        <row r="3">
          <cell r="D3">
            <v>8</v>
          </cell>
        </row>
        <row r="9">
          <cell r="B9">
            <v>1</v>
          </cell>
        </row>
        <row r="10">
          <cell r="B10">
            <v>2</v>
          </cell>
          <cell r="C10" t="str">
            <v>Ermel</v>
          </cell>
          <cell r="D10" t="str">
            <v>Lutz</v>
          </cell>
          <cell r="E10">
            <v>34125</v>
          </cell>
          <cell r="F10" t="str">
            <v>x</v>
          </cell>
        </row>
        <row r="11">
          <cell r="B11">
            <v>3</v>
          </cell>
          <cell r="C11" t="str">
            <v>Lehmann</v>
          </cell>
          <cell r="D11" t="str">
            <v>Detlef</v>
          </cell>
          <cell r="E11">
            <v>23055</v>
          </cell>
          <cell r="H11" t="str">
            <v>x</v>
          </cell>
        </row>
        <row r="12">
          <cell r="B12">
            <v>4</v>
          </cell>
          <cell r="C12" t="str">
            <v>Aschenbrenner</v>
          </cell>
          <cell r="D12" t="str">
            <v>Jan</v>
          </cell>
          <cell r="E12">
            <v>32106</v>
          </cell>
          <cell r="F12" t="str">
            <v>x</v>
          </cell>
        </row>
        <row r="13">
          <cell r="B13">
            <v>5</v>
          </cell>
          <cell r="C13" t="str">
            <v>Hüppen</v>
          </cell>
          <cell r="D13" t="str">
            <v>Martin</v>
          </cell>
          <cell r="E13">
            <v>27615</v>
          </cell>
          <cell r="F13" t="str">
            <v>x</v>
          </cell>
        </row>
        <row r="14">
          <cell r="B14">
            <v>6</v>
          </cell>
          <cell r="C14" t="str">
            <v>Honerkamp</v>
          </cell>
          <cell r="D14" t="str">
            <v>Frank</v>
          </cell>
          <cell r="E14">
            <v>37494</v>
          </cell>
          <cell r="F14" t="str">
            <v>x</v>
          </cell>
        </row>
        <row r="15">
          <cell r="B15">
            <v>7</v>
          </cell>
          <cell r="C15" t="str">
            <v>Hübsch</v>
          </cell>
          <cell r="D15" t="str">
            <v>Helmut</v>
          </cell>
          <cell r="E15">
            <v>25844</v>
          </cell>
          <cell r="H15" t="str">
            <v>x</v>
          </cell>
        </row>
        <row r="16">
          <cell r="B16">
            <v>8</v>
          </cell>
          <cell r="C16" t="str">
            <v>Leßner</v>
          </cell>
          <cell r="D16" t="str">
            <v>Michael</v>
          </cell>
          <cell r="E16">
            <v>40048</v>
          </cell>
          <cell r="F16" t="str">
            <v>x</v>
          </cell>
        </row>
        <row r="17">
          <cell r="B17">
            <v>9</v>
          </cell>
        </row>
        <row r="18">
          <cell r="B18">
            <v>10</v>
          </cell>
        </row>
        <row r="19">
          <cell r="B19">
            <v>11</v>
          </cell>
        </row>
        <row r="20">
          <cell r="B20">
            <v>12</v>
          </cell>
          <cell r="C20" t="str">
            <v>Scheider</v>
          </cell>
          <cell r="D20" t="str">
            <v>Simon</v>
          </cell>
          <cell r="E20">
            <v>43733</v>
          </cell>
          <cell r="F20" t="str">
            <v>x</v>
          </cell>
        </row>
        <row r="21">
          <cell r="B21">
            <v>13</v>
          </cell>
          <cell r="C21" t="str">
            <v>Kruse</v>
          </cell>
          <cell r="D21" t="str">
            <v>Andre</v>
          </cell>
          <cell r="E21">
            <v>47258</v>
          </cell>
          <cell r="F21" t="str">
            <v>x</v>
          </cell>
        </row>
        <row r="22">
          <cell r="B22">
            <v>14</v>
          </cell>
          <cell r="C22" t="str">
            <v>Kampmann</v>
          </cell>
          <cell r="D22" t="str">
            <v>Michael</v>
          </cell>
          <cell r="E22">
            <v>45597</v>
          </cell>
          <cell r="F22" t="str">
            <v>x</v>
          </cell>
        </row>
        <row r="23">
          <cell r="B23">
            <v>15</v>
          </cell>
          <cell r="C23" t="str">
            <v>Meierkord</v>
          </cell>
          <cell r="D23" t="str">
            <v>Ralf</v>
          </cell>
          <cell r="E23">
            <v>47267</v>
          </cell>
          <cell r="H23" t="str">
            <v>x</v>
          </cell>
        </row>
        <row r="24">
          <cell r="B24">
            <v>16</v>
          </cell>
          <cell r="C24" t="str">
            <v>Träger</v>
          </cell>
          <cell r="D24" t="str">
            <v>Harald</v>
          </cell>
          <cell r="E24">
            <v>27087</v>
          </cell>
          <cell r="F24" t="str">
            <v>x</v>
          </cell>
        </row>
        <row r="25">
          <cell r="B25">
            <v>17</v>
          </cell>
          <cell r="C25" t="str">
            <v>Schröder</v>
          </cell>
          <cell r="D25" t="str">
            <v>Matthias</v>
          </cell>
          <cell r="E25">
            <v>40350</v>
          </cell>
          <cell r="F25" t="str">
            <v>x</v>
          </cell>
        </row>
        <row r="26">
          <cell r="B26">
            <v>18</v>
          </cell>
          <cell r="C26" t="str">
            <v>Jacobi</v>
          </cell>
          <cell r="D26" t="str">
            <v>Frank</v>
          </cell>
          <cell r="E26">
            <v>47260</v>
          </cell>
          <cell r="F26" t="str">
            <v>x</v>
          </cell>
        </row>
        <row r="27">
          <cell r="B27">
            <v>19</v>
          </cell>
        </row>
        <row r="28">
          <cell r="B28">
            <v>20</v>
          </cell>
        </row>
        <row r="29">
          <cell r="B29">
            <v>21</v>
          </cell>
          <cell r="C29" t="str">
            <v>Ott</v>
          </cell>
          <cell r="D29" t="str">
            <v>Norbert</v>
          </cell>
          <cell r="E29">
            <v>9296</v>
          </cell>
          <cell r="H29" t="str">
            <v>x</v>
          </cell>
        </row>
        <row r="30">
          <cell r="B30">
            <v>22</v>
          </cell>
          <cell r="C30" t="str">
            <v>Pichol</v>
          </cell>
          <cell r="D30" t="str">
            <v>Thorsten</v>
          </cell>
          <cell r="E30">
            <v>31032</v>
          </cell>
          <cell r="F30" t="str">
            <v>x</v>
          </cell>
        </row>
        <row r="31">
          <cell r="B31">
            <v>23</v>
          </cell>
          <cell r="C31" t="str">
            <v>Karpa</v>
          </cell>
          <cell r="D31" t="str">
            <v>Kai</v>
          </cell>
          <cell r="E31">
            <v>33907</v>
          </cell>
          <cell r="F31" t="str">
            <v>x</v>
          </cell>
        </row>
        <row r="32">
          <cell r="B32">
            <v>24</v>
          </cell>
          <cell r="C32" t="str">
            <v>Giegel</v>
          </cell>
          <cell r="D32" t="str">
            <v>Heinz Theo</v>
          </cell>
          <cell r="E32">
            <v>50294</v>
          </cell>
          <cell r="H32" t="str">
            <v>x</v>
          </cell>
        </row>
        <row r="33">
          <cell r="B33">
            <v>25</v>
          </cell>
          <cell r="C33" t="str">
            <v>Foka</v>
          </cell>
          <cell r="D33" t="str">
            <v>Jerome</v>
          </cell>
          <cell r="E33">
            <v>29687</v>
          </cell>
          <cell r="F33" t="str">
            <v>x</v>
          </cell>
        </row>
        <row r="34">
          <cell r="B34">
            <v>26</v>
          </cell>
          <cell r="C34" t="str">
            <v>Ott</v>
          </cell>
          <cell r="D34" t="str">
            <v>David</v>
          </cell>
          <cell r="E34">
            <v>31026</v>
          </cell>
          <cell r="F34" t="str">
            <v>x</v>
          </cell>
        </row>
        <row r="35">
          <cell r="B35">
            <v>27</v>
          </cell>
        </row>
        <row r="36">
          <cell r="B36">
            <v>28</v>
          </cell>
        </row>
        <row r="37">
          <cell r="B37">
            <v>29</v>
          </cell>
        </row>
        <row r="38">
          <cell r="B38">
            <v>30</v>
          </cell>
        </row>
        <row r="39">
          <cell r="B39">
            <v>31</v>
          </cell>
        </row>
        <row r="40">
          <cell r="B40">
            <v>32</v>
          </cell>
        </row>
        <row r="41">
          <cell r="B41">
            <v>33</v>
          </cell>
        </row>
        <row r="42">
          <cell r="B42">
            <v>34</v>
          </cell>
        </row>
        <row r="43">
          <cell r="B43">
            <v>35</v>
          </cell>
        </row>
        <row r="44">
          <cell r="B44">
            <v>36</v>
          </cell>
        </row>
        <row r="45">
          <cell r="B45">
            <v>37</v>
          </cell>
        </row>
        <row r="46">
          <cell r="B46">
            <v>38</v>
          </cell>
        </row>
        <row r="47">
          <cell r="B47">
            <v>39</v>
          </cell>
        </row>
        <row r="48">
          <cell r="B48">
            <v>40</v>
          </cell>
        </row>
        <row r="49">
          <cell r="B49">
            <v>41</v>
          </cell>
        </row>
        <row r="50">
          <cell r="B50">
            <v>42</v>
          </cell>
        </row>
        <row r="51">
          <cell r="B51">
            <v>43</v>
          </cell>
        </row>
        <row r="52">
          <cell r="B52">
            <v>44</v>
          </cell>
        </row>
        <row r="53">
          <cell r="B53">
            <v>45</v>
          </cell>
        </row>
        <row r="54">
          <cell r="B54">
            <v>46</v>
          </cell>
        </row>
        <row r="55">
          <cell r="B55">
            <v>47</v>
          </cell>
        </row>
        <row r="56">
          <cell r="B56">
            <v>48</v>
          </cell>
        </row>
        <row r="57">
          <cell r="B57">
            <v>49</v>
          </cell>
        </row>
        <row r="58">
          <cell r="B58">
            <v>50</v>
          </cell>
        </row>
        <row r="59">
          <cell r="B59">
            <v>51</v>
          </cell>
        </row>
        <row r="60">
          <cell r="B60">
            <v>52</v>
          </cell>
        </row>
        <row r="61">
          <cell r="B61">
            <v>53</v>
          </cell>
        </row>
        <row r="62">
          <cell r="B62">
            <v>54</v>
          </cell>
        </row>
        <row r="63">
          <cell r="B63">
            <v>55</v>
          </cell>
        </row>
        <row r="64">
          <cell r="B64">
            <v>56</v>
          </cell>
        </row>
        <row r="65">
          <cell r="B65">
            <v>57</v>
          </cell>
        </row>
        <row r="66">
          <cell r="B66">
            <v>58</v>
          </cell>
        </row>
        <row r="67">
          <cell r="B67">
            <v>59</v>
          </cell>
        </row>
        <row r="68">
          <cell r="B68">
            <v>60</v>
          </cell>
        </row>
        <row r="69">
          <cell r="B69">
            <v>61</v>
          </cell>
        </row>
        <row r="70">
          <cell r="B70">
            <v>62</v>
          </cell>
        </row>
        <row r="71">
          <cell r="B71">
            <v>63</v>
          </cell>
        </row>
        <row r="72">
          <cell r="B72">
            <v>64</v>
          </cell>
        </row>
        <row r="73">
          <cell r="B73">
            <v>65</v>
          </cell>
        </row>
        <row r="74">
          <cell r="B74">
            <v>66</v>
          </cell>
        </row>
        <row r="75">
          <cell r="B75">
            <v>67</v>
          </cell>
        </row>
        <row r="76">
          <cell r="B76">
            <v>68</v>
          </cell>
        </row>
        <row r="77">
          <cell r="B77">
            <v>69</v>
          </cell>
        </row>
        <row r="78">
          <cell r="B78">
            <v>70</v>
          </cell>
        </row>
        <row r="79">
          <cell r="B79">
            <v>71</v>
          </cell>
        </row>
        <row r="80">
          <cell r="B80">
            <v>72</v>
          </cell>
        </row>
        <row r="81">
          <cell r="B81">
            <v>73</v>
          </cell>
        </row>
        <row r="82">
          <cell r="B82">
            <v>74</v>
          </cell>
        </row>
        <row r="83">
          <cell r="B83">
            <v>75</v>
          </cell>
        </row>
        <row r="84">
          <cell r="B84">
            <v>76</v>
          </cell>
        </row>
        <row r="85">
          <cell r="B85">
            <v>77</v>
          </cell>
        </row>
        <row r="86">
          <cell r="B86">
            <v>78</v>
          </cell>
        </row>
        <row r="87">
          <cell r="B87">
            <v>79</v>
          </cell>
        </row>
        <row r="88">
          <cell r="B88">
            <v>80</v>
          </cell>
        </row>
        <row r="89">
          <cell r="B89">
            <v>81</v>
          </cell>
        </row>
        <row r="90">
          <cell r="B90">
            <v>82</v>
          </cell>
        </row>
        <row r="91">
          <cell r="B91">
            <v>83</v>
          </cell>
        </row>
        <row r="92">
          <cell r="B92">
            <v>84</v>
          </cell>
        </row>
        <row r="93">
          <cell r="B93">
            <v>85</v>
          </cell>
        </row>
        <row r="94">
          <cell r="B94">
            <v>86</v>
          </cell>
        </row>
        <row r="95">
          <cell r="B95">
            <v>87</v>
          </cell>
        </row>
        <row r="96">
          <cell r="B96">
            <v>88</v>
          </cell>
        </row>
        <row r="97">
          <cell r="B97">
            <v>89</v>
          </cell>
        </row>
        <row r="98">
          <cell r="B98">
            <v>90</v>
          </cell>
        </row>
        <row r="99">
          <cell r="B99">
            <v>91</v>
          </cell>
        </row>
        <row r="100">
          <cell r="B100">
            <v>92</v>
          </cell>
        </row>
        <row r="101">
          <cell r="B101">
            <v>93</v>
          </cell>
        </row>
        <row r="102">
          <cell r="B102">
            <v>94</v>
          </cell>
        </row>
        <row r="103">
          <cell r="B103">
            <v>95</v>
          </cell>
        </row>
        <row r="104">
          <cell r="B104">
            <v>96</v>
          </cell>
        </row>
        <row r="105">
          <cell r="B105">
            <v>97</v>
          </cell>
        </row>
        <row r="106">
          <cell r="B106">
            <v>98</v>
          </cell>
        </row>
        <row r="107">
          <cell r="B107">
            <v>99</v>
          </cell>
        </row>
        <row r="108">
          <cell r="B108">
            <v>100</v>
          </cell>
        </row>
        <row r="109">
          <cell r="B109">
            <v>101</v>
          </cell>
        </row>
        <row r="110">
          <cell r="B110">
            <v>102</v>
          </cell>
        </row>
        <row r="111">
          <cell r="B111">
            <v>103</v>
          </cell>
        </row>
        <row r="112">
          <cell r="B112">
            <v>104</v>
          </cell>
        </row>
        <row r="113">
          <cell r="B113">
            <v>105</v>
          </cell>
        </row>
        <row r="114">
          <cell r="B114">
            <v>106</v>
          </cell>
        </row>
        <row r="115">
          <cell r="B115">
            <v>107</v>
          </cell>
        </row>
        <row r="116">
          <cell r="B116">
            <v>108</v>
          </cell>
        </row>
        <row r="117">
          <cell r="B117">
            <v>109</v>
          </cell>
        </row>
        <row r="118">
          <cell r="B118">
            <v>110</v>
          </cell>
        </row>
        <row r="119">
          <cell r="B119">
            <v>111</v>
          </cell>
        </row>
        <row r="120">
          <cell r="B120">
            <v>112</v>
          </cell>
        </row>
        <row r="121">
          <cell r="B121">
            <v>113</v>
          </cell>
        </row>
        <row r="122">
          <cell r="B122">
            <v>114</v>
          </cell>
        </row>
        <row r="123">
          <cell r="B123">
            <v>115</v>
          </cell>
        </row>
        <row r="124">
          <cell r="B124">
            <v>116</v>
          </cell>
        </row>
        <row r="125">
          <cell r="B125">
            <v>117</v>
          </cell>
        </row>
        <row r="126">
          <cell r="B126">
            <v>118</v>
          </cell>
        </row>
        <row r="127">
          <cell r="B127">
            <v>119</v>
          </cell>
        </row>
        <row r="128">
          <cell r="B128">
            <v>120</v>
          </cell>
        </row>
        <row r="129">
          <cell r="B129">
            <v>121</v>
          </cell>
        </row>
        <row r="130">
          <cell r="B130">
            <v>122</v>
          </cell>
        </row>
        <row r="131">
          <cell r="B131">
            <v>123</v>
          </cell>
        </row>
        <row r="132">
          <cell r="B132">
            <v>124</v>
          </cell>
        </row>
        <row r="133">
          <cell r="B133">
            <v>125</v>
          </cell>
        </row>
        <row r="134">
          <cell r="B134">
            <v>126</v>
          </cell>
        </row>
        <row r="135">
          <cell r="B135">
            <v>127</v>
          </cell>
        </row>
        <row r="136">
          <cell r="B136">
            <v>128</v>
          </cell>
        </row>
        <row r="137">
          <cell r="B137">
            <v>129</v>
          </cell>
        </row>
        <row r="138">
          <cell r="B138">
            <v>130</v>
          </cell>
        </row>
        <row r="139">
          <cell r="B139">
            <v>131</v>
          </cell>
        </row>
        <row r="140">
          <cell r="B140">
            <v>132</v>
          </cell>
        </row>
        <row r="141">
          <cell r="B141">
            <v>133</v>
          </cell>
        </row>
        <row r="142">
          <cell r="B142">
            <v>134</v>
          </cell>
        </row>
        <row r="143">
          <cell r="B143">
            <v>135</v>
          </cell>
        </row>
        <row r="144">
          <cell r="B144">
            <v>136</v>
          </cell>
        </row>
        <row r="145">
          <cell r="B145">
            <v>137</v>
          </cell>
        </row>
        <row r="146">
          <cell r="B146">
            <v>138</v>
          </cell>
        </row>
        <row r="147">
          <cell r="B147">
            <v>139</v>
          </cell>
        </row>
        <row r="148">
          <cell r="B148">
            <v>140</v>
          </cell>
        </row>
        <row r="149">
          <cell r="B149">
            <v>141</v>
          </cell>
        </row>
        <row r="150">
          <cell r="B150">
            <v>142</v>
          </cell>
        </row>
        <row r="151">
          <cell r="B151">
            <v>143</v>
          </cell>
        </row>
        <row r="152">
          <cell r="B152">
            <v>144</v>
          </cell>
        </row>
        <row r="153">
          <cell r="B153">
            <v>145</v>
          </cell>
        </row>
        <row r="154">
          <cell r="B154">
            <v>146</v>
          </cell>
        </row>
        <row r="155">
          <cell r="B155">
            <v>147</v>
          </cell>
        </row>
        <row r="156">
          <cell r="B156">
            <v>148</v>
          </cell>
        </row>
        <row r="157">
          <cell r="B157">
            <v>149</v>
          </cell>
        </row>
        <row r="158">
          <cell r="B158">
            <v>150</v>
          </cell>
        </row>
      </sheetData>
      <sheetData sheetId="10">
        <row r="14">
          <cell r="Y14" t="str">
            <v>BGV Backumer Tal Herten</v>
          </cell>
        </row>
        <row r="19">
          <cell r="F19" t="str">
            <v>Ott</v>
          </cell>
        </row>
        <row r="20">
          <cell r="F20" t="str">
            <v>Pichol</v>
          </cell>
        </row>
        <row r="21">
          <cell r="F21" t="str">
            <v>Karpa</v>
          </cell>
        </row>
        <row r="22">
          <cell r="F22" t="str">
            <v>Giegel</v>
          </cell>
        </row>
        <row r="23">
          <cell r="F23" t="str">
            <v>Foka</v>
          </cell>
        </row>
        <row r="24">
          <cell r="F24" t="str">
            <v>Ott</v>
          </cell>
        </row>
      </sheetData>
      <sheetData sheetId="11">
        <row r="14">
          <cell r="Y14" t="str">
            <v>Bochumer MC</v>
          </cell>
        </row>
        <row r="19">
          <cell r="F19" t="str">
            <v>Ermel</v>
          </cell>
        </row>
        <row r="20">
          <cell r="F20" t="str">
            <v>Lehmann</v>
          </cell>
        </row>
        <row r="21">
          <cell r="F21" t="str">
            <v>Aschenbrenner</v>
          </cell>
        </row>
        <row r="22">
          <cell r="F22" t="str">
            <v>Hüppen</v>
          </cell>
        </row>
        <row r="23">
          <cell r="F23" t="str">
            <v>Honerkamp</v>
          </cell>
        </row>
        <row r="24">
          <cell r="F24" t="str">
            <v>Hübsch</v>
          </cell>
        </row>
      </sheetData>
      <sheetData sheetId="12">
        <row r="14">
          <cell r="Y14" t="str">
            <v>MGC Bad Salzuflen</v>
          </cell>
        </row>
        <row r="19">
          <cell r="F19" t="str">
            <v>Scheider</v>
          </cell>
        </row>
        <row r="20">
          <cell r="F20" t="str">
            <v>Kruse</v>
          </cell>
        </row>
        <row r="21">
          <cell r="F21" t="str">
            <v>Kampmann</v>
          </cell>
        </row>
        <row r="22">
          <cell r="F22" t="str">
            <v>Meierkord</v>
          </cell>
        </row>
        <row r="23">
          <cell r="F23" t="str">
            <v>Träger</v>
          </cell>
        </row>
        <row r="24">
          <cell r="F24" t="str">
            <v>Schröder</v>
          </cell>
        </row>
      </sheetData>
      <sheetData sheetId="13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4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15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7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28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1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  <sheetData sheetId="32">
        <row r="62">
          <cell r="I62">
            <v>0</v>
          </cell>
        </row>
        <row r="63">
          <cell r="I63">
            <v>0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0</v>
          </cell>
        </row>
        <row r="68">
          <cell r="I68">
            <v>0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Tabelle1"/>
      <sheetName val="Verein 4"/>
      <sheetName val="Verein 5"/>
      <sheetName val="Verein 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uswertung"/>
      <sheetName val="Verein 4"/>
      <sheetName val="Verein 5"/>
      <sheetName val="Verein 6"/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21"/>
  <sheetViews>
    <sheetView zoomScalePageLayoutView="0" workbookViewId="0" topLeftCell="A1">
      <selection activeCell="G4" sqref="G4"/>
    </sheetView>
  </sheetViews>
  <sheetFormatPr defaultColWidth="11.421875" defaultRowHeight="12.75"/>
  <cols>
    <col min="1" max="1" width="6.00390625" style="2" bestFit="1" customWidth="1"/>
    <col min="2" max="2" width="13.421875" style="2" bestFit="1" customWidth="1"/>
    <col min="3" max="3" width="10.28125" style="2" bestFit="1" customWidth="1"/>
    <col min="4" max="4" width="7.28125" style="2" bestFit="1" customWidth="1"/>
    <col min="5" max="5" width="7.57421875" style="2" bestFit="1" customWidth="1"/>
    <col min="6" max="16384" width="11.57421875" style="2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2.75">
      <c r="A2" s="2">
        <v>25844</v>
      </c>
      <c r="B2" s="2" t="s">
        <v>5</v>
      </c>
      <c r="C2" s="2" t="s">
        <v>6</v>
      </c>
      <c r="D2" s="2">
        <v>197</v>
      </c>
      <c r="E2" s="389">
        <v>24.625</v>
      </c>
    </row>
    <row r="3" spans="1:5" ht="12.75">
      <c r="A3" s="2">
        <v>31026</v>
      </c>
      <c r="B3" s="2" t="s">
        <v>7</v>
      </c>
      <c r="C3" s="2" t="s">
        <v>8</v>
      </c>
      <c r="D3" s="2">
        <v>201</v>
      </c>
      <c r="E3" s="389">
        <v>25.125</v>
      </c>
    </row>
    <row r="4" spans="1:5" ht="12.75">
      <c r="A4" s="2">
        <v>31032</v>
      </c>
      <c r="B4" s="2" t="s">
        <v>9</v>
      </c>
      <c r="C4" s="2" t="s">
        <v>10</v>
      </c>
      <c r="D4" s="2">
        <v>206</v>
      </c>
      <c r="E4" s="389">
        <v>25.75</v>
      </c>
    </row>
    <row r="5" spans="1:5" ht="12.75">
      <c r="A5" s="2">
        <v>37494</v>
      </c>
      <c r="B5" s="2" t="s">
        <v>11</v>
      </c>
      <c r="C5" s="2" t="s">
        <v>12</v>
      </c>
      <c r="D5" s="2">
        <v>208</v>
      </c>
      <c r="E5" s="389">
        <v>26</v>
      </c>
    </row>
    <row r="6" spans="1:5" ht="12.75">
      <c r="A6" s="2">
        <v>23055</v>
      </c>
      <c r="B6" s="2" t="s">
        <v>13</v>
      </c>
      <c r="C6" s="2" t="s">
        <v>14</v>
      </c>
      <c r="D6" s="2">
        <v>208</v>
      </c>
      <c r="E6" s="389">
        <v>26</v>
      </c>
    </row>
    <row r="7" spans="1:5" ht="12.75">
      <c r="A7" s="2">
        <v>43733</v>
      </c>
      <c r="B7" s="2" t="s">
        <v>15</v>
      </c>
      <c r="C7" s="2" t="s">
        <v>16</v>
      </c>
      <c r="D7" s="2">
        <v>208</v>
      </c>
      <c r="E7" s="389">
        <v>26</v>
      </c>
    </row>
    <row r="8" spans="1:5" ht="12.75">
      <c r="A8" s="2">
        <v>40350</v>
      </c>
      <c r="B8" s="2" t="s">
        <v>17</v>
      </c>
      <c r="C8" s="2" t="s">
        <v>18</v>
      </c>
      <c r="D8" s="2">
        <v>211</v>
      </c>
      <c r="E8" s="389">
        <v>26.375</v>
      </c>
    </row>
    <row r="9" spans="1:5" ht="12.75">
      <c r="A9" s="2">
        <v>27615</v>
      </c>
      <c r="B9" s="2" t="s">
        <v>19</v>
      </c>
      <c r="C9" s="2" t="s">
        <v>20</v>
      </c>
      <c r="D9" s="2">
        <v>212</v>
      </c>
      <c r="E9" s="389">
        <v>26.5</v>
      </c>
    </row>
    <row r="10" spans="1:5" ht="12.75">
      <c r="A10" s="2">
        <v>47260</v>
      </c>
      <c r="B10" s="2" t="s">
        <v>21</v>
      </c>
      <c r="C10" s="2" t="s">
        <v>12</v>
      </c>
      <c r="D10" s="2">
        <v>213</v>
      </c>
      <c r="E10" s="389">
        <v>26.625</v>
      </c>
    </row>
    <row r="11" spans="1:5" ht="12.75">
      <c r="A11" s="2">
        <v>47258</v>
      </c>
      <c r="B11" s="2" t="s">
        <v>22</v>
      </c>
      <c r="C11" s="2" t="s">
        <v>23</v>
      </c>
      <c r="D11" s="2">
        <v>213</v>
      </c>
      <c r="E11" s="389">
        <v>26.625</v>
      </c>
    </row>
    <row r="12" spans="1:5" ht="12.75">
      <c r="A12" s="2">
        <v>9296</v>
      </c>
      <c r="B12" s="2" t="s">
        <v>7</v>
      </c>
      <c r="C12" s="2" t="s">
        <v>24</v>
      </c>
      <c r="D12" s="2">
        <v>213</v>
      </c>
      <c r="E12" s="389">
        <v>26.625</v>
      </c>
    </row>
    <row r="13" spans="1:5" ht="12.75">
      <c r="A13" s="2">
        <v>45597</v>
      </c>
      <c r="B13" s="2" t="s">
        <v>25</v>
      </c>
      <c r="C13" s="2" t="s">
        <v>26</v>
      </c>
      <c r="D13" s="2">
        <v>215</v>
      </c>
      <c r="E13" s="389">
        <v>26.875</v>
      </c>
    </row>
    <row r="14" spans="1:5" ht="12.75">
      <c r="A14" s="2">
        <v>50294</v>
      </c>
      <c r="B14" s="2" t="s">
        <v>27</v>
      </c>
      <c r="C14" s="2" t="s">
        <v>28</v>
      </c>
      <c r="D14" s="2">
        <v>217</v>
      </c>
      <c r="E14" s="389">
        <v>27.125</v>
      </c>
    </row>
    <row r="15" spans="1:5" ht="12.75">
      <c r="A15" s="2">
        <v>40048</v>
      </c>
      <c r="B15" s="2" t="s">
        <v>29</v>
      </c>
      <c r="C15" s="2" t="s">
        <v>26</v>
      </c>
      <c r="D15" s="2">
        <v>218</v>
      </c>
      <c r="E15" s="389">
        <v>27.25</v>
      </c>
    </row>
    <row r="16" spans="1:5" ht="12.75">
      <c r="A16" s="2">
        <v>29687</v>
      </c>
      <c r="B16" s="2" t="s">
        <v>30</v>
      </c>
      <c r="C16" s="2" t="s">
        <v>31</v>
      </c>
      <c r="D16" s="2">
        <v>219</v>
      </c>
      <c r="E16" s="389">
        <v>27.375</v>
      </c>
    </row>
    <row r="17" spans="1:5" ht="12.75">
      <c r="A17" s="2">
        <v>32106</v>
      </c>
      <c r="B17" s="2" t="s">
        <v>32</v>
      </c>
      <c r="C17" s="2" t="s">
        <v>33</v>
      </c>
      <c r="D17" s="2">
        <v>223</v>
      </c>
      <c r="E17" s="389">
        <v>27.875</v>
      </c>
    </row>
    <row r="18" spans="1:5" ht="12.75">
      <c r="A18" s="2">
        <v>33907</v>
      </c>
      <c r="B18" s="2" t="s">
        <v>34</v>
      </c>
      <c r="C18" s="2" t="s">
        <v>35</v>
      </c>
      <c r="D18" s="2">
        <v>231</v>
      </c>
      <c r="E18" s="389">
        <v>28.875</v>
      </c>
    </row>
    <row r="19" spans="1:5" ht="12.75">
      <c r="A19" s="2">
        <v>27087</v>
      </c>
      <c r="B19" s="2" t="s">
        <v>36</v>
      </c>
      <c r="C19" s="2" t="s">
        <v>37</v>
      </c>
      <c r="D19" s="2">
        <v>231</v>
      </c>
      <c r="E19" s="389">
        <v>28.875</v>
      </c>
    </row>
    <row r="20" spans="1:5" ht="12.75">
      <c r="A20" s="2">
        <v>47267</v>
      </c>
      <c r="B20" s="2" t="s">
        <v>38</v>
      </c>
      <c r="C20" s="2" t="s">
        <v>39</v>
      </c>
      <c r="D20" s="2">
        <v>232</v>
      </c>
      <c r="E20" s="389">
        <v>29</v>
      </c>
    </row>
    <row r="21" spans="1:5" ht="12.75">
      <c r="A21" s="2">
        <v>34125</v>
      </c>
      <c r="B21" s="2" t="s">
        <v>40</v>
      </c>
      <c r="C21" s="2" t="s">
        <v>41</v>
      </c>
      <c r="D21" s="2">
        <v>240</v>
      </c>
      <c r="E21" s="389">
        <v>30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horizontalDpi="300" verticalDpi="300" orientation="portrait" paperSize="9" r:id="rId1"/>
  <headerFooter alignWithMargins="0">
    <oddHeader>&amp;LNBV-Abt. 1 / 1. Spieltag, NBV-Liga 2&amp;RWitten , 06.04.2008</oddHeader>
    <oddFooter>&amp;RSeite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B4" sqref="B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tr">
        <f>'Eingabe E'!A51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4"/>
  <sheetViews>
    <sheetView zoomScalePageLayoutView="0" workbookViewId="0" topLeftCell="A1">
      <selection activeCell="A1" sqref="A1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281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2</v>
      </c>
      <c r="D4" s="416">
        <v>2</v>
      </c>
      <c r="E4" s="415">
        <v>2</v>
      </c>
      <c r="F4" s="414">
        <v>1</v>
      </c>
      <c r="G4" s="417">
        <v>3</v>
      </c>
      <c r="H4" s="416">
        <v>2</v>
      </c>
      <c r="I4" s="416">
        <v>1</v>
      </c>
      <c r="J4" s="415">
        <v>2</v>
      </c>
      <c r="K4" s="414">
        <v>1</v>
      </c>
      <c r="L4" s="417">
        <v>2</v>
      </c>
      <c r="M4" s="416">
        <v>1</v>
      </c>
      <c r="N4" s="416">
        <v>1</v>
      </c>
      <c r="O4" s="415">
        <v>1</v>
      </c>
      <c r="P4" s="414">
        <v>1</v>
      </c>
      <c r="Q4" s="417">
        <v>2</v>
      </c>
      <c r="R4" s="416">
        <v>1</v>
      </c>
      <c r="S4" s="416">
        <v>2</v>
      </c>
      <c r="T4" s="415">
        <v>2</v>
      </c>
      <c r="U4" s="414">
        <v>1</v>
      </c>
      <c r="V4" s="417">
        <v>1</v>
      </c>
      <c r="W4" s="416">
        <v>1</v>
      </c>
      <c r="X4" s="416">
        <v>2</v>
      </c>
      <c r="Y4" s="415">
        <v>1</v>
      </c>
      <c r="Z4" s="414">
        <v>1</v>
      </c>
      <c r="AA4" s="417">
        <v>1</v>
      </c>
      <c r="AB4" s="416">
        <v>2</v>
      </c>
      <c r="AC4" s="416">
        <v>2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2</v>
      </c>
      <c r="C5" s="66">
        <v>2</v>
      </c>
      <c r="D5" s="66">
        <v>2</v>
      </c>
      <c r="E5" s="413">
        <v>2</v>
      </c>
      <c r="F5" s="414">
        <v>2</v>
      </c>
      <c r="G5" s="45">
        <v>2</v>
      </c>
      <c r="H5" s="66">
        <v>2</v>
      </c>
      <c r="I5" s="66">
        <v>3</v>
      </c>
      <c r="J5" s="413">
        <v>2</v>
      </c>
      <c r="K5" s="414">
        <v>2</v>
      </c>
      <c r="L5" s="45">
        <v>2</v>
      </c>
      <c r="M5" s="66">
        <v>2</v>
      </c>
      <c r="N5" s="66">
        <v>2</v>
      </c>
      <c r="O5" s="413">
        <v>2</v>
      </c>
      <c r="P5" s="414">
        <v>2</v>
      </c>
      <c r="Q5" s="45">
        <v>2</v>
      </c>
      <c r="R5" s="66">
        <v>2</v>
      </c>
      <c r="S5" s="66">
        <v>1</v>
      </c>
      <c r="T5" s="413">
        <v>2</v>
      </c>
      <c r="U5" s="414">
        <v>2</v>
      </c>
      <c r="V5" s="45">
        <v>2</v>
      </c>
      <c r="W5" s="66">
        <v>2</v>
      </c>
      <c r="X5" s="66">
        <v>1</v>
      </c>
      <c r="Y5" s="413">
        <v>1</v>
      </c>
      <c r="Z5" s="414">
        <v>2</v>
      </c>
      <c r="AA5" s="45">
        <v>2</v>
      </c>
      <c r="AB5" s="66">
        <v>3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1</v>
      </c>
      <c r="C6" s="66">
        <v>1</v>
      </c>
      <c r="D6" s="66">
        <v>1</v>
      </c>
      <c r="E6" s="413">
        <v>2</v>
      </c>
      <c r="F6" s="414">
        <v>3</v>
      </c>
      <c r="G6" s="45">
        <v>1</v>
      </c>
      <c r="H6" s="66">
        <v>2</v>
      </c>
      <c r="I6" s="66">
        <v>1</v>
      </c>
      <c r="J6" s="413">
        <v>1</v>
      </c>
      <c r="K6" s="414">
        <v>3</v>
      </c>
      <c r="L6" s="45">
        <v>3</v>
      </c>
      <c r="M6" s="66">
        <v>1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1</v>
      </c>
      <c r="U6" s="414">
        <v>3</v>
      </c>
      <c r="V6" s="45">
        <v>1</v>
      </c>
      <c r="W6" s="66">
        <v>3</v>
      </c>
      <c r="X6" s="66">
        <v>2</v>
      </c>
      <c r="Y6" s="413">
        <v>2</v>
      </c>
      <c r="Z6" s="414">
        <v>3</v>
      </c>
      <c r="AA6" s="45">
        <v>2</v>
      </c>
      <c r="AB6" s="66">
        <v>1</v>
      </c>
      <c r="AC6" s="66">
        <v>1</v>
      </c>
      <c r="AD6" s="413">
        <v>1</v>
      </c>
      <c r="AE6" s="42">
        <v>3</v>
      </c>
      <c r="AI6" s="43"/>
    </row>
    <row r="7" spans="1:35" ht="12.75">
      <c r="A7" s="414">
        <v>4</v>
      </c>
      <c r="B7" s="45">
        <v>1</v>
      </c>
      <c r="C7" s="66">
        <v>1</v>
      </c>
      <c r="D7" s="66">
        <v>1</v>
      </c>
      <c r="E7" s="413">
        <v>2</v>
      </c>
      <c r="F7" s="414">
        <v>4</v>
      </c>
      <c r="G7" s="45">
        <v>2</v>
      </c>
      <c r="H7" s="66">
        <v>1</v>
      </c>
      <c r="I7" s="66">
        <v>3</v>
      </c>
      <c r="J7" s="413">
        <v>1</v>
      </c>
      <c r="K7" s="414">
        <v>4</v>
      </c>
      <c r="L7" s="45">
        <v>1</v>
      </c>
      <c r="M7" s="66">
        <v>4</v>
      </c>
      <c r="N7" s="66">
        <v>4</v>
      </c>
      <c r="O7" s="413">
        <v>1</v>
      </c>
      <c r="P7" s="414">
        <v>4</v>
      </c>
      <c r="Q7" s="45">
        <v>2</v>
      </c>
      <c r="R7" s="66">
        <v>5</v>
      </c>
      <c r="S7" s="66">
        <v>3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1</v>
      </c>
      <c r="Z7" s="414">
        <v>4</v>
      </c>
      <c r="AA7" s="45">
        <v>2</v>
      </c>
      <c r="AB7" s="66">
        <v>2</v>
      </c>
      <c r="AC7" s="66">
        <v>1</v>
      </c>
      <c r="AD7" s="413">
        <v>2</v>
      </c>
      <c r="AE7" s="42">
        <v>4</v>
      </c>
      <c r="AI7" s="43"/>
    </row>
    <row r="8" spans="1:35" ht="12.75">
      <c r="A8" s="414">
        <v>5</v>
      </c>
      <c r="B8" s="45">
        <v>2</v>
      </c>
      <c r="C8" s="66">
        <v>1</v>
      </c>
      <c r="D8" s="66">
        <v>2</v>
      </c>
      <c r="E8" s="413">
        <v>1</v>
      </c>
      <c r="F8" s="414">
        <v>5</v>
      </c>
      <c r="G8" s="45">
        <v>1</v>
      </c>
      <c r="H8" s="66">
        <v>1</v>
      </c>
      <c r="I8" s="66">
        <v>2</v>
      </c>
      <c r="J8" s="413">
        <v>2</v>
      </c>
      <c r="K8" s="414">
        <v>5</v>
      </c>
      <c r="L8" s="45">
        <v>1</v>
      </c>
      <c r="M8" s="66">
        <v>1</v>
      </c>
      <c r="N8" s="66">
        <v>2</v>
      </c>
      <c r="O8" s="413">
        <v>2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2</v>
      </c>
      <c r="AB8" s="66">
        <v>2</v>
      </c>
      <c r="AC8" s="66">
        <v>2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1</v>
      </c>
      <c r="C9" s="66">
        <v>2</v>
      </c>
      <c r="D9" s="66">
        <v>2</v>
      </c>
      <c r="E9" s="413">
        <v>2</v>
      </c>
      <c r="F9" s="414">
        <v>6</v>
      </c>
      <c r="G9" s="45">
        <v>1</v>
      </c>
      <c r="H9" s="66">
        <v>2</v>
      </c>
      <c r="I9" s="66">
        <v>2</v>
      </c>
      <c r="J9" s="413">
        <v>1</v>
      </c>
      <c r="K9" s="414">
        <v>6</v>
      </c>
      <c r="L9" s="45">
        <v>2</v>
      </c>
      <c r="M9" s="66">
        <v>2</v>
      </c>
      <c r="N9" s="66">
        <v>1</v>
      </c>
      <c r="O9" s="413">
        <v>2</v>
      </c>
      <c r="P9" s="414">
        <v>6</v>
      </c>
      <c r="Q9" s="45">
        <v>2</v>
      </c>
      <c r="R9" s="66">
        <v>2</v>
      </c>
      <c r="S9" s="66">
        <v>2</v>
      </c>
      <c r="T9" s="413">
        <v>2</v>
      </c>
      <c r="U9" s="414">
        <v>6</v>
      </c>
      <c r="V9" s="45">
        <v>2</v>
      </c>
      <c r="W9" s="66">
        <v>3</v>
      </c>
      <c r="X9" s="66">
        <v>2</v>
      </c>
      <c r="Y9" s="413">
        <v>2</v>
      </c>
      <c r="Z9" s="414">
        <v>6</v>
      </c>
      <c r="AA9" s="45">
        <v>1</v>
      </c>
      <c r="AB9" s="66">
        <v>1</v>
      </c>
      <c r="AC9" s="66">
        <v>2</v>
      </c>
      <c r="AD9" s="413">
        <v>2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2</v>
      </c>
      <c r="K10" s="414">
        <v>7</v>
      </c>
      <c r="L10" s="45">
        <v>1</v>
      </c>
      <c r="M10" s="66">
        <v>2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2</v>
      </c>
      <c r="T10" s="413">
        <v>1</v>
      </c>
      <c r="U10" s="414">
        <v>7</v>
      </c>
      <c r="V10" s="45">
        <v>1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2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2</v>
      </c>
      <c r="D11" s="66">
        <v>2</v>
      </c>
      <c r="E11" s="413">
        <v>2</v>
      </c>
      <c r="F11" s="414">
        <v>8</v>
      </c>
      <c r="G11" s="45">
        <v>2</v>
      </c>
      <c r="H11" s="66">
        <v>2</v>
      </c>
      <c r="I11" s="66">
        <v>1</v>
      </c>
      <c r="J11" s="413">
        <v>2</v>
      </c>
      <c r="K11" s="414">
        <v>8</v>
      </c>
      <c r="L11" s="45">
        <v>2</v>
      </c>
      <c r="M11" s="66">
        <v>2</v>
      </c>
      <c r="N11" s="66">
        <v>2</v>
      </c>
      <c r="O11" s="413">
        <v>1</v>
      </c>
      <c r="P11" s="414">
        <v>8</v>
      </c>
      <c r="Q11" s="45">
        <v>3</v>
      </c>
      <c r="R11" s="66">
        <v>1</v>
      </c>
      <c r="S11" s="66">
        <v>2</v>
      </c>
      <c r="T11" s="413">
        <v>2</v>
      </c>
      <c r="U11" s="414">
        <v>8</v>
      </c>
      <c r="V11" s="45">
        <v>2</v>
      </c>
      <c r="W11" s="66">
        <v>2</v>
      </c>
      <c r="X11" s="66">
        <v>2</v>
      </c>
      <c r="Y11" s="413">
        <v>2</v>
      </c>
      <c r="Z11" s="414">
        <v>8</v>
      </c>
      <c r="AA11" s="45">
        <v>2</v>
      </c>
      <c r="AB11" s="66">
        <v>2</v>
      </c>
      <c r="AC11" s="66">
        <v>2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2</v>
      </c>
      <c r="C12" s="66">
        <v>2</v>
      </c>
      <c r="D12" s="66">
        <v>2</v>
      </c>
      <c r="E12" s="413">
        <v>2</v>
      </c>
      <c r="F12" s="414">
        <v>9</v>
      </c>
      <c r="G12" s="45">
        <v>2</v>
      </c>
      <c r="H12" s="66">
        <v>2</v>
      </c>
      <c r="I12" s="66">
        <v>2</v>
      </c>
      <c r="J12" s="413">
        <v>2</v>
      </c>
      <c r="K12" s="414">
        <v>9</v>
      </c>
      <c r="L12" s="45">
        <v>2</v>
      </c>
      <c r="M12" s="66">
        <v>3</v>
      </c>
      <c r="N12" s="66">
        <v>3</v>
      </c>
      <c r="O12" s="413">
        <v>2</v>
      </c>
      <c r="P12" s="414">
        <v>9</v>
      </c>
      <c r="Q12" s="45">
        <v>2</v>
      </c>
      <c r="R12" s="66">
        <v>2</v>
      </c>
      <c r="S12" s="66">
        <v>2</v>
      </c>
      <c r="T12" s="413">
        <v>1</v>
      </c>
      <c r="U12" s="414">
        <v>9</v>
      </c>
      <c r="V12" s="45">
        <v>1</v>
      </c>
      <c r="W12" s="66">
        <v>5</v>
      </c>
      <c r="X12" s="66">
        <v>3</v>
      </c>
      <c r="Y12" s="413">
        <v>2</v>
      </c>
      <c r="Z12" s="414">
        <v>9</v>
      </c>
      <c r="AA12" s="45">
        <v>2</v>
      </c>
      <c r="AB12" s="66">
        <v>1</v>
      </c>
      <c r="AC12" s="66">
        <v>3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1</v>
      </c>
      <c r="D13" s="66">
        <v>1</v>
      </c>
      <c r="E13" s="413">
        <v>2</v>
      </c>
      <c r="F13" s="414">
        <v>10</v>
      </c>
      <c r="G13" s="45">
        <v>2</v>
      </c>
      <c r="H13" s="66">
        <v>2</v>
      </c>
      <c r="I13" s="66">
        <v>1</v>
      </c>
      <c r="J13" s="413">
        <v>2</v>
      </c>
      <c r="K13" s="414">
        <v>10</v>
      </c>
      <c r="L13" s="45">
        <v>2</v>
      </c>
      <c r="M13" s="66">
        <v>2</v>
      </c>
      <c r="N13" s="66">
        <v>2</v>
      </c>
      <c r="O13" s="413">
        <v>2</v>
      </c>
      <c r="P13" s="414">
        <v>10</v>
      </c>
      <c r="Q13" s="45">
        <v>2</v>
      </c>
      <c r="R13" s="66">
        <v>2</v>
      </c>
      <c r="S13" s="66">
        <v>2</v>
      </c>
      <c r="T13" s="413">
        <v>2</v>
      </c>
      <c r="U13" s="414">
        <v>10</v>
      </c>
      <c r="V13" s="45">
        <v>2</v>
      </c>
      <c r="W13" s="66">
        <v>3</v>
      </c>
      <c r="X13" s="66">
        <v>2</v>
      </c>
      <c r="Y13" s="413">
        <v>2</v>
      </c>
      <c r="Z13" s="414">
        <v>10</v>
      </c>
      <c r="AA13" s="45">
        <v>2</v>
      </c>
      <c r="AB13" s="66">
        <v>2</v>
      </c>
      <c r="AC13" s="66">
        <v>1</v>
      </c>
      <c r="AD13" s="413">
        <v>2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2</v>
      </c>
      <c r="E14" s="413">
        <v>1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2</v>
      </c>
      <c r="O14" s="413">
        <v>1</v>
      </c>
      <c r="P14" s="414">
        <v>11</v>
      </c>
      <c r="Q14" s="45">
        <v>1</v>
      </c>
      <c r="R14" s="66">
        <v>2</v>
      </c>
      <c r="S14" s="66">
        <v>1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2</v>
      </c>
      <c r="H15" s="66">
        <v>1</v>
      </c>
      <c r="I15" s="66">
        <v>1</v>
      </c>
      <c r="J15" s="413">
        <v>2</v>
      </c>
      <c r="K15" s="414">
        <v>12</v>
      </c>
      <c r="L15" s="45">
        <v>2</v>
      </c>
      <c r="M15" s="66">
        <v>2</v>
      </c>
      <c r="N15" s="66">
        <v>2</v>
      </c>
      <c r="O15" s="413">
        <v>1</v>
      </c>
      <c r="P15" s="414">
        <v>12</v>
      </c>
      <c r="Q15" s="45">
        <v>1</v>
      </c>
      <c r="R15" s="66">
        <v>1</v>
      </c>
      <c r="S15" s="66">
        <v>2</v>
      </c>
      <c r="T15" s="413">
        <v>3</v>
      </c>
      <c r="U15" s="414">
        <v>12</v>
      </c>
      <c r="V15" s="45">
        <v>2</v>
      </c>
      <c r="W15" s="66">
        <v>2</v>
      </c>
      <c r="X15" s="66">
        <v>2</v>
      </c>
      <c r="Y15" s="413">
        <v>3</v>
      </c>
      <c r="Z15" s="414">
        <v>12</v>
      </c>
      <c r="AA15" s="45">
        <v>2</v>
      </c>
      <c r="AB15" s="66">
        <v>1</v>
      </c>
      <c r="AC15" s="66">
        <v>2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2</v>
      </c>
      <c r="C16" s="66">
        <v>2</v>
      </c>
      <c r="D16" s="66">
        <v>2</v>
      </c>
      <c r="E16" s="413">
        <v>2</v>
      </c>
      <c r="F16" s="414">
        <v>13</v>
      </c>
      <c r="G16" s="45">
        <v>2</v>
      </c>
      <c r="H16" s="66">
        <v>2</v>
      </c>
      <c r="I16" s="66">
        <v>2</v>
      </c>
      <c r="J16" s="413">
        <v>1</v>
      </c>
      <c r="K16" s="414">
        <v>13</v>
      </c>
      <c r="L16" s="45">
        <v>2</v>
      </c>
      <c r="M16" s="66">
        <v>1</v>
      </c>
      <c r="N16" s="66">
        <v>1</v>
      </c>
      <c r="O16" s="413">
        <v>2</v>
      </c>
      <c r="P16" s="414">
        <v>13</v>
      </c>
      <c r="Q16" s="45">
        <v>2</v>
      </c>
      <c r="R16" s="66">
        <v>2</v>
      </c>
      <c r="S16" s="66">
        <v>2</v>
      </c>
      <c r="T16" s="413">
        <v>2</v>
      </c>
      <c r="U16" s="414">
        <v>13</v>
      </c>
      <c r="V16" s="45">
        <v>2</v>
      </c>
      <c r="W16" s="66">
        <v>2</v>
      </c>
      <c r="X16" s="66">
        <v>1</v>
      </c>
      <c r="Y16" s="413">
        <v>2</v>
      </c>
      <c r="Z16" s="414">
        <v>13</v>
      </c>
      <c r="AA16" s="45">
        <v>1</v>
      </c>
      <c r="AB16" s="66">
        <v>2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1</v>
      </c>
      <c r="D17" s="66">
        <v>2</v>
      </c>
      <c r="E17" s="413">
        <v>2</v>
      </c>
      <c r="F17" s="414">
        <v>14</v>
      </c>
      <c r="G17" s="45">
        <v>2</v>
      </c>
      <c r="H17" s="66">
        <v>1</v>
      </c>
      <c r="I17" s="66">
        <v>2</v>
      </c>
      <c r="J17" s="413">
        <v>2</v>
      </c>
      <c r="K17" s="414">
        <v>14</v>
      </c>
      <c r="L17" s="45">
        <v>1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2</v>
      </c>
      <c r="T17" s="413">
        <v>2</v>
      </c>
      <c r="U17" s="414">
        <v>14</v>
      </c>
      <c r="V17" s="45">
        <v>2</v>
      </c>
      <c r="W17" s="66">
        <v>2</v>
      </c>
      <c r="X17" s="66">
        <v>1</v>
      </c>
      <c r="Y17" s="413">
        <v>2</v>
      </c>
      <c r="Z17" s="414">
        <v>14</v>
      </c>
      <c r="AA17" s="45">
        <v>2</v>
      </c>
      <c r="AB17" s="66">
        <v>1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3</v>
      </c>
      <c r="D18" s="66">
        <v>3</v>
      </c>
      <c r="E18" s="413">
        <v>2</v>
      </c>
      <c r="F18" s="414">
        <v>15</v>
      </c>
      <c r="G18" s="45">
        <v>3</v>
      </c>
      <c r="H18" s="66">
        <v>3</v>
      </c>
      <c r="I18" s="66">
        <v>3</v>
      </c>
      <c r="J18" s="413">
        <v>2</v>
      </c>
      <c r="K18" s="414">
        <v>15</v>
      </c>
      <c r="L18" s="45">
        <v>2</v>
      </c>
      <c r="M18" s="66">
        <v>2</v>
      </c>
      <c r="N18" s="66">
        <v>3</v>
      </c>
      <c r="O18" s="413">
        <v>3</v>
      </c>
      <c r="P18" s="414">
        <v>15</v>
      </c>
      <c r="Q18" s="45">
        <v>1</v>
      </c>
      <c r="R18" s="66">
        <v>3</v>
      </c>
      <c r="S18" s="66">
        <v>2</v>
      </c>
      <c r="T18" s="413">
        <v>2</v>
      </c>
      <c r="U18" s="414">
        <v>15</v>
      </c>
      <c r="V18" s="45">
        <v>2</v>
      </c>
      <c r="W18" s="66">
        <v>2</v>
      </c>
      <c r="X18" s="66">
        <v>2</v>
      </c>
      <c r="Y18" s="413">
        <v>2</v>
      </c>
      <c r="Z18" s="414">
        <v>15</v>
      </c>
      <c r="AA18" s="45">
        <v>2</v>
      </c>
      <c r="AB18" s="66">
        <v>2</v>
      </c>
      <c r="AC18" s="66">
        <v>2</v>
      </c>
      <c r="AD18" s="413">
        <v>2</v>
      </c>
      <c r="AE18" s="42">
        <v>15</v>
      </c>
      <c r="AI18" s="43"/>
    </row>
    <row r="19" spans="1:35" ht="12.75">
      <c r="A19" s="414">
        <v>16</v>
      </c>
      <c r="B19" s="45">
        <v>1</v>
      </c>
      <c r="C19" s="66">
        <v>2</v>
      </c>
      <c r="D19" s="66">
        <v>2</v>
      </c>
      <c r="E19" s="413">
        <v>2</v>
      </c>
      <c r="F19" s="414">
        <v>16</v>
      </c>
      <c r="G19" s="45">
        <v>1</v>
      </c>
      <c r="H19" s="66">
        <v>2</v>
      </c>
      <c r="I19" s="66">
        <v>1</v>
      </c>
      <c r="J19" s="413">
        <v>2</v>
      </c>
      <c r="K19" s="414">
        <v>16</v>
      </c>
      <c r="L19" s="45">
        <v>2</v>
      </c>
      <c r="M19" s="66">
        <v>1</v>
      </c>
      <c r="N19" s="66">
        <v>2</v>
      </c>
      <c r="O19" s="413">
        <v>2</v>
      </c>
      <c r="P19" s="414">
        <v>16</v>
      </c>
      <c r="Q19" s="45">
        <v>1</v>
      </c>
      <c r="R19" s="66">
        <v>2</v>
      </c>
      <c r="S19" s="66">
        <v>1</v>
      </c>
      <c r="T19" s="413">
        <v>2</v>
      </c>
      <c r="U19" s="414">
        <v>16</v>
      </c>
      <c r="V19" s="45">
        <v>2</v>
      </c>
      <c r="W19" s="66">
        <v>2</v>
      </c>
      <c r="X19" s="66">
        <v>2</v>
      </c>
      <c r="Y19" s="413">
        <v>2</v>
      </c>
      <c r="Z19" s="414">
        <v>16</v>
      </c>
      <c r="AA19" s="45">
        <v>2</v>
      </c>
      <c r="AB19" s="66">
        <v>2</v>
      </c>
      <c r="AC19" s="66">
        <v>1</v>
      </c>
      <c r="AD19" s="413">
        <v>2</v>
      </c>
      <c r="AE19" s="42">
        <v>16</v>
      </c>
      <c r="AI19" s="43"/>
    </row>
    <row r="20" spans="1:35" ht="12.75">
      <c r="A20" s="414">
        <v>17</v>
      </c>
      <c r="B20" s="45">
        <v>2</v>
      </c>
      <c r="C20" s="66">
        <v>1</v>
      </c>
      <c r="D20" s="66">
        <v>2</v>
      </c>
      <c r="E20" s="413">
        <v>2</v>
      </c>
      <c r="F20" s="414">
        <v>17</v>
      </c>
      <c r="G20" s="45">
        <v>1</v>
      </c>
      <c r="H20" s="66">
        <v>1</v>
      </c>
      <c r="I20" s="66">
        <v>1</v>
      </c>
      <c r="J20" s="413">
        <v>2</v>
      </c>
      <c r="K20" s="414">
        <v>17</v>
      </c>
      <c r="L20" s="45">
        <v>1</v>
      </c>
      <c r="M20" s="66">
        <v>1</v>
      </c>
      <c r="N20" s="66">
        <v>1</v>
      </c>
      <c r="O20" s="413">
        <v>1</v>
      </c>
      <c r="P20" s="414">
        <v>17</v>
      </c>
      <c r="Q20" s="45">
        <v>2</v>
      </c>
      <c r="R20" s="66">
        <v>1</v>
      </c>
      <c r="S20" s="66">
        <v>1</v>
      </c>
      <c r="T20" s="413">
        <v>1</v>
      </c>
      <c r="U20" s="414">
        <v>17</v>
      </c>
      <c r="V20" s="45">
        <v>1</v>
      </c>
      <c r="W20" s="66">
        <v>2</v>
      </c>
      <c r="X20" s="66">
        <v>1</v>
      </c>
      <c r="Y20" s="413">
        <v>2</v>
      </c>
      <c r="Z20" s="414">
        <v>17</v>
      </c>
      <c r="AA20" s="45">
        <v>2</v>
      </c>
      <c r="AB20" s="66">
        <v>1</v>
      </c>
      <c r="AC20" s="66">
        <v>2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2</v>
      </c>
      <c r="E21" s="409">
        <v>1</v>
      </c>
      <c r="F21" s="412">
        <v>18</v>
      </c>
      <c r="G21" s="411">
        <v>1</v>
      </c>
      <c r="H21" s="410">
        <v>1</v>
      </c>
      <c r="I21" s="410">
        <v>1</v>
      </c>
      <c r="J21" s="409">
        <v>1</v>
      </c>
      <c r="K21" s="412">
        <v>18</v>
      </c>
      <c r="L21" s="411">
        <v>1</v>
      </c>
      <c r="M21" s="410">
        <v>1</v>
      </c>
      <c r="N21" s="410">
        <v>1</v>
      </c>
      <c r="O21" s="409">
        <v>1</v>
      </c>
      <c r="P21" s="412">
        <v>18</v>
      </c>
      <c r="Q21" s="411">
        <v>1</v>
      </c>
      <c r="R21" s="410">
        <v>5</v>
      </c>
      <c r="S21" s="410">
        <v>2</v>
      </c>
      <c r="T21" s="409">
        <v>3</v>
      </c>
      <c r="U21" s="412">
        <v>18</v>
      </c>
      <c r="V21" s="411">
        <v>1</v>
      </c>
      <c r="W21" s="410">
        <v>1</v>
      </c>
      <c r="X21" s="410">
        <v>1</v>
      </c>
      <c r="Y21" s="409">
        <v>1</v>
      </c>
      <c r="Z21" s="412">
        <v>18</v>
      </c>
      <c r="AA21" s="411">
        <v>1</v>
      </c>
      <c r="AB21" s="410">
        <v>1</v>
      </c>
      <c r="AC21" s="410">
        <v>2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27</v>
      </c>
      <c r="C22" s="395">
        <f>SUM(C4:C21)</f>
        <v>28</v>
      </c>
      <c r="D22" s="395">
        <f>SUM(D4:D21)</f>
        <v>32</v>
      </c>
      <c r="E22" s="406">
        <f>SUM(E4:E21)</f>
        <v>32</v>
      </c>
      <c r="F22" s="408" t="s">
        <v>215</v>
      </c>
      <c r="G22" s="407">
        <f>SUM(G4:G21)</f>
        <v>30</v>
      </c>
      <c r="H22" s="395">
        <f>SUM(H4:H21)</f>
        <v>29</v>
      </c>
      <c r="I22" s="395">
        <f>SUM(I4:I21)</f>
        <v>29</v>
      </c>
      <c r="J22" s="406">
        <f>SUM(J4:J21)</f>
        <v>30</v>
      </c>
      <c r="K22" s="408" t="s">
        <v>215</v>
      </c>
      <c r="L22" s="407">
        <f>SUM(L4:L21)</f>
        <v>30</v>
      </c>
      <c r="M22" s="395">
        <f>SUM(M4:M21)</f>
        <v>31</v>
      </c>
      <c r="N22" s="395">
        <f>SUM(N4:N21)</f>
        <v>33</v>
      </c>
      <c r="O22" s="406">
        <f>SUM(O4:O21)</f>
        <v>28</v>
      </c>
      <c r="P22" s="408" t="s">
        <v>215</v>
      </c>
      <c r="Q22" s="407">
        <f>SUM(Q4:Q21)</f>
        <v>29</v>
      </c>
      <c r="R22" s="395">
        <f>SUM(R4:R21)</f>
        <v>35</v>
      </c>
      <c r="S22" s="395">
        <f>SUM(S4:S21)</f>
        <v>31</v>
      </c>
      <c r="T22" s="406">
        <f>SUM(T4:T21)</f>
        <v>32</v>
      </c>
      <c r="U22" s="408" t="s">
        <v>215</v>
      </c>
      <c r="V22" s="407">
        <f>SUM(V4:V21)</f>
        <v>27</v>
      </c>
      <c r="W22" s="395">
        <f>SUM(W4:W21)</f>
        <v>37</v>
      </c>
      <c r="X22" s="395">
        <f>SUM(X4:X21)</f>
        <v>29</v>
      </c>
      <c r="Y22" s="406">
        <f>SUM(Y4:Y21)</f>
        <v>30</v>
      </c>
      <c r="Z22" s="408" t="s">
        <v>215</v>
      </c>
      <c r="AA22" s="407">
        <f>SUM(AA4:AA21)</f>
        <v>30</v>
      </c>
      <c r="AB22" s="395">
        <f>SUM(AB4:AB21)</f>
        <v>28</v>
      </c>
      <c r="AC22" s="395">
        <f>SUM(AC4:AC21)</f>
        <v>30</v>
      </c>
      <c r="AD22" s="406">
        <f>SUM(AD4:AD21)</f>
        <v>25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119</v>
      </c>
      <c r="F23" s="402"/>
      <c r="G23" s="401"/>
      <c r="H23" s="401"/>
      <c r="I23" s="401"/>
      <c r="J23" s="400">
        <f>SUM(G22:J22)</f>
        <v>118</v>
      </c>
      <c r="K23" s="402"/>
      <c r="L23" s="401"/>
      <c r="M23" s="401"/>
      <c r="N23" s="401"/>
      <c r="O23" s="400">
        <f>SUM(L22:O22)</f>
        <v>122</v>
      </c>
      <c r="P23" s="402"/>
      <c r="Q23" s="401"/>
      <c r="R23" s="401"/>
      <c r="S23" s="401"/>
      <c r="T23" s="400">
        <f>SUM(Q22:T22)</f>
        <v>127</v>
      </c>
      <c r="U23" s="402"/>
      <c r="V23" s="401"/>
      <c r="W23" s="401"/>
      <c r="X23" s="401"/>
      <c r="Y23" s="400">
        <f>SUM(V22:Y22)</f>
        <v>123</v>
      </c>
      <c r="Z23" s="402"/>
      <c r="AA23" s="401"/>
      <c r="AB23" s="401"/>
      <c r="AC23" s="401"/>
      <c r="AD23" s="400">
        <f>SUM(AA22:AD22)</f>
        <v>113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</f>
        <v>Ermel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17">
        <v>1</v>
      </c>
      <c r="C29" s="416">
        <v>1</v>
      </c>
      <c r="D29" s="416">
        <v>2</v>
      </c>
      <c r="E29" s="415">
        <v>1</v>
      </c>
      <c r="F29" s="414">
        <v>1</v>
      </c>
      <c r="G29" s="417">
        <v>2</v>
      </c>
      <c r="H29" s="416">
        <v>1</v>
      </c>
      <c r="I29" s="416">
        <v>2</v>
      </c>
      <c r="J29" s="415">
        <v>2</v>
      </c>
      <c r="K29" s="414">
        <v>1</v>
      </c>
      <c r="L29" s="417">
        <v>1</v>
      </c>
      <c r="M29" s="416">
        <v>1</v>
      </c>
      <c r="N29" s="416">
        <v>2</v>
      </c>
      <c r="O29" s="415">
        <v>1</v>
      </c>
      <c r="P29" s="414">
        <v>1</v>
      </c>
      <c r="Q29" s="417">
        <v>1</v>
      </c>
      <c r="R29" s="416">
        <v>2</v>
      </c>
      <c r="S29" s="416">
        <v>1</v>
      </c>
      <c r="T29" s="415">
        <v>1</v>
      </c>
      <c r="U29" s="414">
        <v>1</v>
      </c>
      <c r="V29" s="417">
        <v>1</v>
      </c>
      <c r="W29" s="416">
        <v>2</v>
      </c>
      <c r="X29" s="416">
        <v>2</v>
      </c>
      <c r="Y29" s="415">
        <v>2</v>
      </c>
      <c r="Z29" s="414">
        <v>1</v>
      </c>
      <c r="AA29" s="417">
        <v>1</v>
      </c>
      <c r="AB29" s="416">
        <v>2</v>
      </c>
      <c r="AC29" s="416">
        <v>1</v>
      </c>
      <c r="AD29" s="415">
        <v>2</v>
      </c>
      <c r="AE29" s="42">
        <v>1</v>
      </c>
      <c r="AI29" s="43"/>
    </row>
    <row r="30" spans="1:35" ht="12.75">
      <c r="A30" s="414">
        <v>2</v>
      </c>
      <c r="B30" s="45">
        <v>2</v>
      </c>
      <c r="C30" s="66">
        <v>2</v>
      </c>
      <c r="D30" s="66">
        <v>1</v>
      </c>
      <c r="E30" s="413">
        <v>2</v>
      </c>
      <c r="F30" s="414">
        <v>2</v>
      </c>
      <c r="G30" s="45">
        <v>2</v>
      </c>
      <c r="H30" s="66">
        <v>2</v>
      </c>
      <c r="I30" s="66">
        <v>2</v>
      </c>
      <c r="J30" s="413">
        <v>1</v>
      </c>
      <c r="K30" s="414">
        <v>2</v>
      </c>
      <c r="L30" s="45">
        <v>2</v>
      </c>
      <c r="M30" s="66">
        <v>2</v>
      </c>
      <c r="N30" s="66">
        <v>2</v>
      </c>
      <c r="O30" s="413">
        <v>1</v>
      </c>
      <c r="P30" s="414">
        <v>2</v>
      </c>
      <c r="Q30" s="45">
        <v>2</v>
      </c>
      <c r="R30" s="66">
        <v>2</v>
      </c>
      <c r="S30" s="66">
        <v>1</v>
      </c>
      <c r="T30" s="413">
        <v>1</v>
      </c>
      <c r="U30" s="414">
        <v>2</v>
      </c>
      <c r="V30" s="45">
        <v>2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2</v>
      </c>
      <c r="AC30" s="66">
        <v>2</v>
      </c>
      <c r="AD30" s="413">
        <v>2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2</v>
      </c>
      <c r="D31" s="66">
        <v>1</v>
      </c>
      <c r="E31" s="413">
        <v>3</v>
      </c>
      <c r="F31" s="414">
        <v>3</v>
      </c>
      <c r="G31" s="45">
        <v>1</v>
      </c>
      <c r="H31" s="66">
        <v>1</v>
      </c>
      <c r="I31" s="66">
        <v>1</v>
      </c>
      <c r="J31" s="413">
        <v>1</v>
      </c>
      <c r="K31" s="414">
        <v>3</v>
      </c>
      <c r="L31" s="45">
        <v>2</v>
      </c>
      <c r="M31" s="66">
        <v>2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2</v>
      </c>
      <c r="T31" s="413">
        <v>2</v>
      </c>
      <c r="U31" s="414">
        <v>3</v>
      </c>
      <c r="V31" s="45">
        <v>1</v>
      </c>
      <c r="W31" s="66">
        <v>2</v>
      </c>
      <c r="X31" s="66">
        <v>1</v>
      </c>
      <c r="Y31" s="413">
        <v>1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3</v>
      </c>
      <c r="C32" s="66">
        <v>1</v>
      </c>
      <c r="D32" s="66">
        <v>1</v>
      </c>
      <c r="E32" s="413">
        <v>2</v>
      </c>
      <c r="F32" s="414">
        <v>4</v>
      </c>
      <c r="G32" s="45">
        <v>1</v>
      </c>
      <c r="H32" s="66">
        <v>1</v>
      </c>
      <c r="I32" s="66">
        <v>1</v>
      </c>
      <c r="J32" s="413">
        <v>1</v>
      </c>
      <c r="K32" s="414">
        <v>4</v>
      </c>
      <c r="L32" s="45">
        <v>2</v>
      </c>
      <c r="M32" s="66">
        <v>2</v>
      </c>
      <c r="N32" s="66">
        <v>3</v>
      </c>
      <c r="O32" s="413">
        <v>1</v>
      </c>
      <c r="P32" s="414">
        <v>4</v>
      </c>
      <c r="Q32" s="45">
        <v>2</v>
      </c>
      <c r="R32" s="66">
        <v>2</v>
      </c>
      <c r="S32" s="66">
        <v>2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1</v>
      </c>
      <c r="AB32" s="66">
        <v>2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1</v>
      </c>
      <c r="C33" s="66">
        <v>1</v>
      </c>
      <c r="D33" s="66">
        <v>2</v>
      </c>
      <c r="E33" s="413">
        <v>1</v>
      </c>
      <c r="F33" s="414">
        <v>5</v>
      </c>
      <c r="G33" s="45">
        <v>1</v>
      </c>
      <c r="H33" s="66">
        <v>2</v>
      </c>
      <c r="I33" s="66">
        <v>2</v>
      </c>
      <c r="J33" s="413">
        <v>2</v>
      </c>
      <c r="K33" s="414">
        <v>5</v>
      </c>
      <c r="L33" s="45">
        <v>1</v>
      </c>
      <c r="M33" s="66">
        <v>3</v>
      </c>
      <c r="N33" s="66">
        <v>2</v>
      </c>
      <c r="O33" s="413">
        <v>2</v>
      </c>
      <c r="P33" s="414">
        <v>5</v>
      </c>
      <c r="Q33" s="45">
        <v>1</v>
      </c>
      <c r="R33" s="66">
        <v>2</v>
      </c>
      <c r="S33" s="66">
        <v>1</v>
      </c>
      <c r="T33" s="413">
        <v>2</v>
      </c>
      <c r="U33" s="414">
        <v>5</v>
      </c>
      <c r="V33" s="45">
        <v>1</v>
      </c>
      <c r="W33" s="66">
        <v>1</v>
      </c>
      <c r="X33" s="66">
        <v>2</v>
      </c>
      <c r="Y33" s="413">
        <v>1</v>
      </c>
      <c r="Z33" s="414">
        <v>5</v>
      </c>
      <c r="AA33" s="45">
        <v>1</v>
      </c>
      <c r="AB33" s="66">
        <v>1</v>
      </c>
      <c r="AC33" s="66">
        <v>2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2</v>
      </c>
      <c r="D34" s="66">
        <v>1</v>
      </c>
      <c r="E34" s="413">
        <v>2</v>
      </c>
      <c r="F34" s="414">
        <v>6</v>
      </c>
      <c r="G34" s="45">
        <v>1</v>
      </c>
      <c r="H34" s="66">
        <v>2</v>
      </c>
      <c r="I34" s="66">
        <v>1</v>
      </c>
      <c r="J34" s="413">
        <v>1</v>
      </c>
      <c r="K34" s="414">
        <v>6</v>
      </c>
      <c r="L34" s="45">
        <v>2</v>
      </c>
      <c r="M34" s="66">
        <v>2</v>
      </c>
      <c r="N34" s="66">
        <v>1</v>
      </c>
      <c r="O34" s="413">
        <v>2</v>
      </c>
      <c r="P34" s="414">
        <v>6</v>
      </c>
      <c r="Q34" s="45">
        <v>2</v>
      </c>
      <c r="R34" s="66">
        <v>2</v>
      </c>
      <c r="S34" s="66">
        <v>2</v>
      </c>
      <c r="T34" s="413">
        <v>2</v>
      </c>
      <c r="U34" s="414">
        <v>6</v>
      </c>
      <c r="V34" s="45">
        <v>2</v>
      </c>
      <c r="W34" s="66">
        <v>2</v>
      </c>
      <c r="X34" s="66">
        <v>2</v>
      </c>
      <c r="Y34" s="413">
        <v>2</v>
      </c>
      <c r="Z34" s="414">
        <v>6</v>
      </c>
      <c r="AA34" s="45">
        <v>2</v>
      </c>
      <c r="AB34" s="66">
        <v>1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2</v>
      </c>
      <c r="C35" s="66">
        <v>1</v>
      </c>
      <c r="D35" s="66">
        <v>1</v>
      </c>
      <c r="E35" s="413">
        <v>1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2</v>
      </c>
      <c r="D36" s="66">
        <v>2</v>
      </c>
      <c r="E36" s="413">
        <v>3</v>
      </c>
      <c r="F36" s="414">
        <v>8</v>
      </c>
      <c r="G36" s="45">
        <v>2</v>
      </c>
      <c r="H36" s="66">
        <v>2</v>
      </c>
      <c r="I36" s="66">
        <v>2</v>
      </c>
      <c r="J36" s="413">
        <v>1</v>
      </c>
      <c r="K36" s="414">
        <v>8</v>
      </c>
      <c r="L36" s="45">
        <v>4</v>
      </c>
      <c r="M36" s="66">
        <v>2</v>
      </c>
      <c r="N36" s="66">
        <v>2</v>
      </c>
      <c r="O36" s="413">
        <v>2</v>
      </c>
      <c r="P36" s="414">
        <v>8</v>
      </c>
      <c r="Q36" s="45">
        <v>2</v>
      </c>
      <c r="R36" s="66">
        <v>2</v>
      </c>
      <c r="S36" s="66">
        <v>2</v>
      </c>
      <c r="T36" s="413">
        <v>2</v>
      </c>
      <c r="U36" s="414">
        <v>8</v>
      </c>
      <c r="V36" s="45">
        <v>2</v>
      </c>
      <c r="W36" s="66">
        <v>2</v>
      </c>
      <c r="X36" s="66">
        <v>1</v>
      </c>
      <c r="Y36" s="413">
        <v>2</v>
      </c>
      <c r="Z36" s="414">
        <v>8</v>
      </c>
      <c r="AA36" s="45">
        <v>3</v>
      </c>
      <c r="AB36" s="66">
        <v>2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3</v>
      </c>
      <c r="C37" s="66">
        <v>4</v>
      </c>
      <c r="D37" s="66">
        <v>3</v>
      </c>
      <c r="E37" s="413">
        <v>2</v>
      </c>
      <c r="F37" s="414">
        <v>9</v>
      </c>
      <c r="G37" s="45">
        <v>2</v>
      </c>
      <c r="H37" s="66">
        <v>2</v>
      </c>
      <c r="I37" s="66">
        <v>1</v>
      </c>
      <c r="J37" s="413">
        <v>3</v>
      </c>
      <c r="K37" s="414">
        <v>9</v>
      </c>
      <c r="L37" s="45">
        <v>2</v>
      </c>
      <c r="M37" s="66">
        <v>2</v>
      </c>
      <c r="N37" s="66">
        <v>2</v>
      </c>
      <c r="O37" s="413">
        <v>2</v>
      </c>
      <c r="P37" s="414">
        <v>9</v>
      </c>
      <c r="Q37" s="45">
        <v>2</v>
      </c>
      <c r="R37" s="66">
        <v>2</v>
      </c>
      <c r="S37" s="66">
        <v>2</v>
      </c>
      <c r="T37" s="413">
        <v>2</v>
      </c>
      <c r="U37" s="414">
        <v>9</v>
      </c>
      <c r="V37" s="45">
        <v>2</v>
      </c>
      <c r="W37" s="66">
        <v>3</v>
      </c>
      <c r="X37" s="66">
        <v>3</v>
      </c>
      <c r="Y37" s="413">
        <v>2</v>
      </c>
      <c r="Z37" s="414">
        <v>9</v>
      </c>
      <c r="AA37" s="45">
        <v>1</v>
      </c>
      <c r="AB37" s="66">
        <v>2</v>
      </c>
      <c r="AC37" s="66">
        <v>2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1</v>
      </c>
      <c r="C38" s="66">
        <v>1</v>
      </c>
      <c r="D38" s="66">
        <v>2</v>
      </c>
      <c r="E38" s="413">
        <v>2</v>
      </c>
      <c r="F38" s="414">
        <v>10</v>
      </c>
      <c r="G38" s="45">
        <v>2</v>
      </c>
      <c r="H38" s="66">
        <v>2</v>
      </c>
      <c r="I38" s="66">
        <v>2</v>
      </c>
      <c r="J38" s="413">
        <v>2</v>
      </c>
      <c r="K38" s="414">
        <v>10</v>
      </c>
      <c r="L38" s="45">
        <v>2</v>
      </c>
      <c r="M38" s="66">
        <v>2</v>
      </c>
      <c r="N38" s="66">
        <v>1</v>
      </c>
      <c r="O38" s="413">
        <v>1</v>
      </c>
      <c r="P38" s="414">
        <v>10</v>
      </c>
      <c r="Q38" s="45">
        <v>2</v>
      </c>
      <c r="R38" s="66">
        <v>2</v>
      </c>
      <c r="S38" s="66">
        <v>2</v>
      </c>
      <c r="T38" s="413">
        <v>2</v>
      </c>
      <c r="U38" s="414">
        <v>10</v>
      </c>
      <c r="V38" s="45">
        <v>2</v>
      </c>
      <c r="W38" s="66">
        <v>1</v>
      </c>
      <c r="X38" s="66">
        <v>1</v>
      </c>
      <c r="Y38" s="413">
        <v>1</v>
      </c>
      <c r="Z38" s="414">
        <v>10</v>
      </c>
      <c r="AA38" s="45">
        <v>2</v>
      </c>
      <c r="AB38" s="66">
        <v>2</v>
      </c>
      <c r="AC38" s="66">
        <v>2</v>
      </c>
      <c r="AD38" s="413">
        <v>2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66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1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2</v>
      </c>
      <c r="C40" s="66">
        <v>2</v>
      </c>
      <c r="D40" s="66">
        <v>2</v>
      </c>
      <c r="E40" s="413">
        <v>1</v>
      </c>
      <c r="F40" s="414">
        <v>12</v>
      </c>
      <c r="G40" s="45">
        <v>1</v>
      </c>
      <c r="H40" s="66">
        <v>2</v>
      </c>
      <c r="I40" s="66">
        <v>1</v>
      </c>
      <c r="J40" s="413">
        <v>2</v>
      </c>
      <c r="K40" s="414">
        <v>12</v>
      </c>
      <c r="L40" s="45">
        <v>1</v>
      </c>
      <c r="M40" s="66">
        <v>2</v>
      </c>
      <c r="N40" s="66">
        <v>1</v>
      </c>
      <c r="O40" s="413">
        <v>2</v>
      </c>
      <c r="P40" s="414">
        <v>12</v>
      </c>
      <c r="Q40" s="45">
        <v>1</v>
      </c>
      <c r="R40" s="66">
        <v>1</v>
      </c>
      <c r="S40" s="66">
        <v>1</v>
      </c>
      <c r="T40" s="413">
        <v>2</v>
      </c>
      <c r="U40" s="414">
        <v>12</v>
      </c>
      <c r="V40" s="45">
        <v>1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2</v>
      </c>
      <c r="AC40" s="66">
        <v>1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66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2</v>
      </c>
      <c r="K41" s="414">
        <v>13</v>
      </c>
      <c r="L41" s="45">
        <v>1</v>
      </c>
      <c r="M41" s="66">
        <v>1</v>
      </c>
      <c r="N41" s="66">
        <v>1</v>
      </c>
      <c r="O41" s="413">
        <v>2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2</v>
      </c>
      <c r="W41" s="66">
        <v>2</v>
      </c>
      <c r="X41" s="66">
        <v>1</v>
      </c>
      <c r="Y41" s="413">
        <v>2</v>
      </c>
      <c r="Z41" s="414">
        <v>13</v>
      </c>
      <c r="AA41" s="45">
        <v>1</v>
      </c>
      <c r="AB41" s="66">
        <v>2</v>
      </c>
      <c r="AC41" s="66">
        <v>2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2</v>
      </c>
      <c r="C42" s="66">
        <v>2</v>
      </c>
      <c r="D42" s="66">
        <v>2</v>
      </c>
      <c r="E42" s="413">
        <v>2</v>
      </c>
      <c r="F42" s="414">
        <v>14</v>
      </c>
      <c r="G42" s="45">
        <v>2</v>
      </c>
      <c r="H42" s="66">
        <v>2</v>
      </c>
      <c r="I42" s="66">
        <v>2</v>
      </c>
      <c r="J42" s="413">
        <v>2</v>
      </c>
      <c r="K42" s="414">
        <v>14</v>
      </c>
      <c r="L42" s="45">
        <v>1</v>
      </c>
      <c r="M42" s="66">
        <v>2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4</v>
      </c>
      <c r="W42" s="66">
        <v>2</v>
      </c>
      <c r="X42" s="66">
        <v>2</v>
      </c>
      <c r="Y42" s="413">
        <v>2</v>
      </c>
      <c r="Z42" s="414">
        <v>14</v>
      </c>
      <c r="AA42" s="45">
        <v>2</v>
      </c>
      <c r="AB42" s="66">
        <v>2</v>
      </c>
      <c r="AC42" s="66">
        <v>2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2</v>
      </c>
      <c r="D43" s="66">
        <v>7</v>
      </c>
      <c r="E43" s="413">
        <v>2</v>
      </c>
      <c r="F43" s="414">
        <v>15</v>
      </c>
      <c r="G43" s="45">
        <v>2</v>
      </c>
      <c r="H43" s="66">
        <v>2</v>
      </c>
      <c r="I43" s="66">
        <v>2</v>
      </c>
      <c r="J43" s="413">
        <v>2</v>
      </c>
      <c r="K43" s="414">
        <v>15</v>
      </c>
      <c r="L43" s="45">
        <v>4</v>
      </c>
      <c r="M43" s="66">
        <v>2</v>
      </c>
      <c r="N43" s="66">
        <v>1</v>
      </c>
      <c r="O43" s="413">
        <v>1</v>
      </c>
      <c r="P43" s="414">
        <v>15</v>
      </c>
      <c r="Q43" s="45">
        <v>2</v>
      </c>
      <c r="R43" s="66">
        <v>3</v>
      </c>
      <c r="S43" s="66">
        <v>2</v>
      </c>
      <c r="T43" s="413">
        <v>2</v>
      </c>
      <c r="U43" s="414">
        <v>15</v>
      </c>
      <c r="V43" s="45">
        <v>2</v>
      </c>
      <c r="W43" s="66">
        <v>2</v>
      </c>
      <c r="X43" s="66">
        <v>2</v>
      </c>
      <c r="Y43" s="413">
        <v>2</v>
      </c>
      <c r="Z43" s="414">
        <v>15</v>
      </c>
      <c r="AA43" s="45">
        <v>2</v>
      </c>
      <c r="AB43" s="66">
        <v>2</v>
      </c>
      <c r="AC43" s="66">
        <v>2</v>
      </c>
      <c r="AD43" s="413">
        <v>2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2</v>
      </c>
      <c r="D44" s="66">
        <v>2</v>
      </c>
      <c r="E44" s="413">
        <v>2</v>
      </c>
      <c r="F44" s="414">
        <v>16</v>
      </c>
      <c r="G44" s="45">
        <v>2</v>
      </c>
      <c r="H44" s="66">
        <v>3</v>
      </c>
      <c r="I44" s="66">
        <v>2</v>
      </c>
      <c r="J44" s="413">
        <v>2</v>
      </c>
      <c r="K44" s="414">
        <v>16</v>
      </c>
      <c r="L44" s="45">
        <v>4</v>
      </c>
      <c r="M44" s="66">
        <v>2</v>
      </c>
      <c r="N44" s="66">
        <v>2</v>
      </c>
      <c r="O44" s="413">
        <v>2</v>
      </c>
      <c r="P44" s="414">
        <v>16</v>
      </c>
      <c r="Q44" s="45">
        <v>2</v>
      </c>
      <c r="R44" s="66">
        <v>2</v>
      </c>
      <c r="S44" s="66">
        <v>2</v>
      </c>
      <c r="T44" s="413">
        <v>3</v>
      </c>
      <c r="U44" s="414">
        <v>16</v>
      </c>
      <c r="V44" s="45">
        <v>2</v>
      </c>
      <c r="W44" s="66">
        <v>2</v>
      </c>
      <c r="X44" s="66">
        <v>2</v>
      </c>
      <c r="Y44" s="413">
        <v>2</v>
      </c>
      <c r="Z44" s="414">
        <v>16</v>
      </c>
      <c r="AA44" s="45">
        <v>2</v>
      </c>
      <c r="AB44" s="66">
        <v>1</v>
      </c>
      <c r="AC44" s="66">
        <v>2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66">
        <v>1</v>
      </c>
      <c r="E45" s="413">
        <v>1</v>
      </c>
      <c r="F45" s="414">
        <v>17</v>
      </c>
      <c r="G45" s="45">
        <v>1</v>
      </c>
      <c r="H45" s="66">
        <v>3</v>
      </c>
      <c r="I45" s="66">
        <v>1</v>
      </c>
      <c r="J45" s="413">
        <v>1</v>
      </c>
      <c r="K45" s="414">
        <v>17</v>
      </c>
      <c r="L45" s="45">
        <v>2</v>
      </c>
      <c r="M45" s="66">
        <v>1</v>
      </c>
      <c r="N45" s="66">
        <v>2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1</v>
      </c>
      <c r="X45" s="66">
        <v>1</v>
      </c>
      <c r="Y45" s="413">
        <v>2</v>
      </c>
      <c r="Z45" s="414">
        <v>17</v>
      </c>
      <c r="AA45" s="45">
        <v>2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1</v>
      </c>
      <c r="D46" s="410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2</v>
      </c>
      <c r="K46" s="412">
        <v>18</v>
      </c>
      <c r="L46" s="411">
        <v>2</v>
      </c>
      <c r="M46" s="410">
        <v>1</v>
      </c>
      <c r="N46" s="410">
        <v>1</v>
      </c>
      <c r="O46" s="409">
        <v>2</v>
      </c>
      <c r="P46" s="412">
        <v>18</v>
      </c>
      <c r="Q46" s="411">
        <v>1</v>
      </c>
      <c r="R46" s="410">
        <v>2</v>
      </c>
      <c r="S46" s="410">
        <v>1</v>
      </c>
      <c r="T46" s="409">
        <v>2</v>
      </c>
      <c r="U46" s="412">
        <v>18</v>
      </c>
      <c r="V46" s="411">
        <v>1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1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33</v>
      </c>
      <c r="C47" s="395">
        <f>SUM(C29:C46)</f>
        <v>29</v>
      </c>
      <c r="D47" s="395">
        <f>SUM(D29:D46)</f>
        <v>33</v>
      </c>
      <c r="E47" s="406">
        <f>SUM(E29:E46)</f>
        <v>31</v>
      </c>
      <c r="F47" s="408" t="s">
        <v>215</v>
      </c>
      <c r="G47" s="407">
        <f>SUM(G29:G46)</f>
        <v>26</v>
      </c>
      <c r="H47" s="395">
        <f>SUM(H29:H46)</f>
        <v>31</v>
      </c>
      <c r="I47" s="395">
        <f>SUM(I29:I46)</f>
        <v>26</v>
      </c>
      <c r="J47" s="406">
        <f>SUM(J29:J46)</f>
        <v>29</v>
      </c>
      <c r="K47" s="408" t="s">
        <v>215</v>
      </c>
      <c r="L47" s="407">
        <f>SUM(L29:L46)</f>
        <v>35</v>
      </c>
      <c r="M47" s="395">
        <f>SUM(M29:M46)</f>
        <v>31</v>
      </c>
      <c r="N47" s="395">
        <f>SUM(N29:N46)</f>
        <v>28</v>
      </c>
      <c r="O47" s="406">
        <f>SUM(O29:O46)</f>
        <v>26</v>
      </c>
      <c r="P47" s="408" t="s">
        <v>215</v>
      </c>
      <c r="Q47" s="407">
        <f>SUM(Q29:Q46)</f>
        <v>27</v>
      </c>
      <c r="R47" s="395">
        <f>SUM(R29:R46)</f>
        <v>32</v>
      </c>
      <c r="S47" s="395">
        <f>SUM(S29:S46)</f>
        <v>26</v>
      </c>
      <c r="T47" s="406">
        <f>SUM(T29:T46)</f>
        <v>30</v>
      </c>
      <c r="U47" s="408" t="s">
        <v>215</v>
      </c>
      <c r="V47" s="407">
        <f>SUM(V29:V46)</f>
        <v>30</v>
      </c>
      <c r="W47" s="395">
        <f>SUM(W29:W46)</f>
        <v>29</v>
      </c>
      <c r="X47" s="395">
        <f>SUM(X29:X46)</f>
        <v>29</v>
      </c>
      <c r="Y47" s="406">
        <f>SUM(Y29:Y46)</f>
        <v>28</v>
      </c>
      <c r="Z47" s="408" t="s">
        <v>215</v>
      </c>
      <c r="AA47" s="407">
        <f>SUM(AA29:AA46)</f>
        <v>26</v>
      </c>
      <c r="AB47" s="395">
        <f>SUM(AB29:AB46)</f>
        <v>29</v>
      </c>
      <c r="AC47" s="395">
        <f>SUM(AC29:AC46)</f>
        <v>27</v>
      </c>
      <c r="AD47" s="406">
        <f>SUM(AD29:AD46)</f>
        <v>25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126</v>
      </c>
      <c r="F48" s="402"/>
      <c r="G48" s="401"/>
      <c r="H48" s="401"/>
      <c r="I48" s="401"/>
      <c r="J48" s="400">
        <f>SUM(G47:J47)</f>
        <v>112</v>
      </c>
      <c r="K48" s="402"/>
      <c r="L48" s="401"/>
      <c r="M48" s="401"/>
      <c r="N48" s="401"/>
      <c r="O48" s="400">
        <f>SUM(L47:O47)</f>
        <v>120</v>
      </c>
      <c r="P48" s="402"/>
      <c r="Q48" s="401"/>
      <c r="R48" s="401"/>
      <c r="S48" s="401"/>
      <c r="T48" s="400">
        <f>SUM(Q47:T47)</f>
        <v>115</v>
      </c>
      <c r="U48" s="402"/>
      <c r="V48" s="401"/>
      <c r="W48" s="401"/>
      <c r="X48" s="401"/>
      <c r="Y48" s="400">
        <f>SUM(V47:Y47)</f>
        <v>116</v>
      </c>
      <c r="Z48" s="402"/>
      <c r="AA48" s="401"/>
      <c r="AB48" s="401"/>
      <c r="AC48" s="401"/>
      <c r="AD48" s="400">
        <f>SUM(AA47:AD47)</f>
        <v>107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</f>
        <v>Träger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2</v>
      </c>
      <c r="K54" s="414">
        <v>1</v>
      </c>
      <c r="L54" s="417">
        <v>2</v>
      </c>
      <c r="M54" s="416">
        <v>1</v>
      </c>
      <c r="N54" s="416">
        <v>1</v>
      </c>
      <c r="O54" s="415">
        <v>2</v>
      </c>
      <c r="P54" s="414">
        <v>1</v>
      </c>
      <c r="Q54" s="417">
        <v>1</v>
      </c>
      <c r="R54" s="416">
        <v>2</v>
      </c>
      <c r="S54" s="416">
        <v>2</v>
      </c>
      <c r="T54" s="415">
        <v>1</v>
      </c>
      <c r="U54" s="414">
        <v>1</v>
      </c>
      <c r="V54" s="417">
        <v>3</v>
      </c>
      <c r="W54" s="416">
        <v>1</v>
      </c>
      <c r="X54" s="416">
        <v>1</v>
      </c>
      <c r="Y54" s="415">
        <v>2</v>
      </c>
      <c r="Z54" s="414">
        <v>1</v>
      </c>
      <c r="AA54" s="417">
        <v>2</v>
      </c>
      <c r="AB54" s="416">
        <v>1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2</v>
      </c>
      <c r="C55" s="66">
        <v>1</v>
      </c>
      <c r="D55" s="66">
        <v>1</v>
      </c>
      <c r="E55" s="413">
        <v>1</v>
      </c>
      <c r="F55" s="414">
        <v>2</v>
      </c>
      <c r="G55" s="45">
        <v>2</v>
      </c>
      <c r="H55" s="66">
        <v>1</v>
      </c>
      <c r="I55" s="66">
        <v>1</v>
      </c>
      <c r="J55" s="413">
        <v>1</v>
      </c>
      <c r="K55" s="414">
        <v>2</v>
      </c>
      <c r="L55" s="45">
        <v>1</v>
      </c>
      <c r="M55" s="66">
        <v>1</v>
      </c>
      <c r="N55" s="66">
        <v>1</v>
      </c>
      <c r="O55" s="413">
        <v>2</v>
      </c>
      <c r="P55" s="414">
        <v>2</v>
      </c>
      <c r="Q55" s="45">
        <v>3</v>
      </c>
      <c r="R55" s="66">
        <v>1</v>
      </c>
      <c r="S55" s="66">
        <v>2</v>
      </c>
      <c r="T55" s="413">
        <v>2</v>
      </c>
      <c r="U55" s="414">
        <v>2</v>
      </c>
      <c r="V55" s="45">
        <v>2</v>
      </c>
      <c r="W55" s="66">
        <v>1</v>
      </c>
      <c r="X55" s="66">
        <v>2</v>
      </c>
      <c r="Y55" s="413">
        <v>1</v>
      </c>
      <c r="Z55" s="414">
        <v>2</v>
      </c>
      <c r="AA55" s="45">
        <v>2</v>
      </c>
      <c r="AB55" s="66">
        <v>1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1</v>
      </c>
      <c r="D56" s="66">
        <v>1</v>
      </c>
      <c r="E56" s="413">
        <v>2</v>
      </c>
      <c r="F56" s="414">
        <v>3</v>
      </c>
      <c r="G56" s="45">
        <v>1</v>
      </c>
      <c r="H56" s="66">
        <v>1</v>
      </c>
      <c r="I56" s="66">
        <v>1</v>
      </c>
      <c r="J56" s="413">
        <v>1</v>
      </c>
      <c r="K56" s="414">
        <v>3</v>
      </c>
      <c r="L56" s="45">
        <v>1</v>
      </c>
      <c r="M56" s="66">
        <v>1</v>
      </c>
      <c r="N56" s="66">
        <v>2</v>
      </c>
      <c r="O56" s="413">
        <v>1</v>
      </c>
      <c r="P56" s="414">
        <v>3</v>
      </c>
      <c r="Q56" s="45">
        <v>1</v>
      </c>
      <c r="R56" s="66">
        <v>2</v>
      </c>
      <c r="S56" s="66">
        <v>2</v>
      </c>
      <c r="T56" s="413">
        <v>1</v>
      </c>
      <c r="U56" s="414">
        <v>3</v>
      </c>
      <c r="V56" s="45">
        <v>1</v>
      </c>
      <c r="W56" s="66">
        <v>1</v>
      </c>
      <c r="X56" s="66">
        <v>1</v>
      </c>
      <c r="Y56" s="413">
        <v>1</v>
      </c>
      <c r="Z56" s="414">
        <v>3</v>
      </c>
      <c r="AA56" s="45">
        <v>1</v>
      </c>
      <c r="AB56" s="66">
        <v>1</v>
      </c>
      <c r="AC56" s="66">
        <v>1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2</v>
      </c>
      <c r="C57" s="66">
        <v>1</v>
      </c>
      <c r="D57" s="66">
        <v>3</v>
      </c>
      <c r="E57" s="413">
        <v>2</v>
      </c>
      <c r="F57" s="414">
        <v>4</v>
      </c>
      <c r="G57" s="45">
        <v>2</v>
      </c>
      <c r="H57" s="66">
        <v>2</v>
      </c>
      <c r="I57" s="66">
        <v>3</v>
      </c>
      <c r="J57" s="413">
        <v>3</v>
      </c>
      <c r="K57" s="414">
        <v>4</v>
      </c>
      <c r="L57" s="45">
        <v>3</v>
      </c>
      <c r="M57" s="66">
        <v>1</v>
      </c>
      <c r="N57" s="66">
        <v>3</v>
      </c>
      <c r="O57" s="413">
        <v>1</v>
      </c>
      <c r="P57" s="414">
        <v>4</v>
      </c>
      <c r="Q57" s="45">
        <v>2</v>
      </c>
      <c r="R57" s="66">
        <v>2</v>
      </c>
      <c r="S57" s="66">
        <v>2</v>
      </c>
      <c r="T57" s="413">
        <v>5</v>
      </c>
      <c r="U57" s="414">
        <v>4</v>
      </c>
      <c r="V57" s="45">
        <v>2</v>
      </c>
      <c r="W57" s="66">
        <v>4</v>
      </c>
      <c r="X57" s="66">
        <v>1</v>
      </c>
      <c r="Y57" s="413">
        <v>1</v>
      </c>
      <c r="Z57" s="414">
        <v>4</v>
      </c>
      <c r="AA57" s="45">
        <v>1</v>
      </c>
      <c r="AB57" s="66">
        <v>1</v>
      </c>
      <c r="AC57" s="66">
        <v>1</v>
      </c>
      <c r="AD57" s="413">
        <v>1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2</v>
      </c>
      <c r="D58" s="66">
        <v>2</v>
      </c>
      <c r="E58" s="413">
        <v>2</v>
      </c>
      <c r="F58" s="414">
        <v>5</v>
      </c>
      <c r="G58" s="45">
        <v>1</v>
      </c>
      <c r="H58" s="66">
        <v>3</v>
      </c>
      <c r="I58" s="66">
        <v>1</v>
      </c>
      <c r="J58" s="413">
        <v>2</v>
      </c>
      <c r="K58" s="414">
        <v>5</v>
      </c>
      <c r="L58" s="45">
        <v>2</v>
      </c>
      <c r="M58" s="66">
        <v>1</v>
      </c>
      <c r="N58" s="66">
        <v>3</v>
      </c>
      <c r="O58" s="413">
        <v>1</v>
      </c>
      <c r="P58" s="414">
        <v>5</v>
      </c>
      <c r="Q58" s="45">
        <v>2</v>
      </c>
      <c r="R58" s="66">
        <v>2</v>
      </c>
      <c r="S58" s="66">
        <v>1</v>
      </c>
      <c r="T58" s="413">
        <v>2</v>
      </c>
      <c r="U58" s="414">
        <v>5</v>
      </c>
      <c r="V58" s="45">
        <v>2</v>
      </c>
      <c r="W58" s="66">
        <v>2</v>
      </c>
      <c r="X58" s="66">
        <v>2</v>
      </c>
      <c r="Y58" s="413">
        <v>2</v>
      </c>
      <c r="Z58" s="414">
        <v>5</v>
      </c>
      <c r="AA58" s="45">
        <v>1</v>
      </c>
      <c r="AB58" s="66">
        <v>5</v>
      </c>
      <c r="AC58" s="66">
        <v>1</v>
      </c>
      <c r="AD58" s="413">
        <v>3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1</v>
      </c>
      <c r="D59" s="66">
        <v>2</v>
      </c>
      <c r="E59" s="413">
        <v>2</v>
      </c>
      <c r="F59" s="414">
        <v>6</v>
      </c>
      <c r="G59" s="45">
        <v>2</v>
      </c>
      <c r="H59" s="66">
        <v>2</v>
      </c>
      <c r="I59" s="66">
        <v>2</v>
      </c>
      <c r="J59" s="413">
        <v>2</v>
      </c>
      <c r="K59" s="414">
        <v>6</v>
      </c>
      <c r="L59" s="45">
        <v>2</v>
      </c>
      <c r="M59" s="66">
        <v>2</v>
      </c>
      <c r="N59" s="66">
        <v>2</v>
      </c>
      <c r="O59" s="413">
        <v>2</v>
      </c>
      <c r="P59" s="414">
        <v>6</v>
      </c>
      <c r="Q59" s="45">
        <v>1</v>
      </c>
      <c r="R59" s="66">
        <v>2</v>
      </c>
      <c r="S59" s="66">
        <v>2</v>
      </c>
      <c r="T59" s="413">
        <v>2</v>
      </c>
      <c r="U59" s="414">
        <v>6</v>
      </c>
      <c r="V59" s="45">
        <v>2</v>
      </c>
      <c r="W59" s="66">
        <v>2</v>
      </c>
      <c r="X59" s="66">
        <v>2</v>
      </c>
      <c r="Y59" s="413">
        <v>2</v>
      </c>
      <c r="Z59" s="414">
        <v>6</v>
      </c>
      <c r="AA59" s="45">
        <v>2</v>
      </c>
      <c r="AB59" s="66">
        <v>2</v>
      </c>
      <c r="AC59" s="66">
        <v>2</v>
      </c>
      <c r="AD59" s="413">
        <v>2</v>
      </c>
      <c r="AE59" s="42">
        <v>6</v>
      </c>
      <c r="AI59" s="43"/>
    </row>
    <row r="60" spans="1:35" ht="12.75">
      <c r="A60" s="414">
        <v>7</v>
      </c>
      <c r="B60" s="45">
        <v>2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1</v>
      </c>
      <c r="W60" s="66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2</v>
      </c>
      <c r="C61" s="66">
        <v>1</v>
      </c>
      <c r="D61" s="66">
        <v>1</v>
      </c>
      <c r="E61" s="413">
        <v>1</v>
      </c>
      <c r="F61" s="414">
        <v>8</v>
      </c>
      <c r="G61" s="45">
        <v>2</v>
      </c>
      <c r="H61" s="66">
        <v>2</v>
      </c>
      <c r="I61" s="66">
        <v>2</v>
      </c>
      <c r="J61" s="413">
        <v>1</v>
      </c>
      <c r="K61" s="414">
        <v>8</v>
      </c>
      <c r="L61" s="45">
        <v>3</v>
      </c>
      <c r="M61" s="66">
        <v>2</v>
      </c>
      <c r="N61" s="66">
        <v>2</v>
      </c>
      <c r="O61" s="413">
        <v>2</v>
      </c>
      <c r="P61" s="414">
        <v>8</v>
      </c>
      <c r="Q61" s="45">
        <v>2</v>
      </c>
      <c r="R61" s="66">
        <v>2</v>
      </c>
      <c r="S61" s="66">
        <v>2</v>
      </c>
      <c r="T61" s="413">
        <v>2</v>
      </c>
      <c r="U61" s="414">
        <v>8</v>
      </c>
      <c r="V61" s="45">
        <v>2</v>
      </c>
      <c r="W61" s="66">
        <v>2</v>
      </c>
      <c r="X61" s="66">
        <v>2</v>
      </c>
      <c r="Y61" s="413">
        <v>2</v>
      </c>
      <c r="Z61" s="414">
        <v>8</v>
      </c>
      <c r="AA61" s="45">
        <v>1</v>
      </c>
      <c r="AB61" s="66">
        <v>1</v>
      </c>
      <c r="AC61" s="66">
        <v>2</v>
      </c>
      <c r="AD61" s="413">
        <v>3</v>
      </c>
      <c r="AE61" s="42">
        <v>8</v>
      </c>
      <c r="AI61" s="43"/>
    </row>
    <row r="62" spans="1:35" ht="12.75">
      <c r="A62" s="414">
        <v>9</v>
      </c>
      <c r="B62" s="45">
        <v>2</v>
      </c>
      <c r="C62" s="66">
        <v>2</v>
      </c>
      <c r="D62" s="66">
        <v>2</v>
      </c>
      <c r="E62" s="413">
        <v>2</v>
      </c>
      <c r="F62" s="414">
        <v>9</v>
      </c>
      <c r="G62" s="45">
        <v>2</v>
      </c>
      <c r="H62" s="66">
        <v>3</v>
      </c>
      <c r="I62" s="66">
        <v>1</v>
      </c>
      <c r="J62" s="413">
        <v>2</v>
      </c>
      <c r="K62" s="414">
        <v>9</v>
      </c>
      <c r="L62" s="45">
        <v>2</v>
      </c>
      <c r="M62" s="66">
        <v>3</v>
      </c>
      <c r="N62" s="66">
        <v>2</v>
      </c>
      <c r="O62" s="413">
        <v>2</v>
      </c>
      <c r="P62" s="414">
        <v>9</v>
      </c>
      <c r="Q62" s="45">
        <v>3</v>
      </c>
      <c r="R62" s="66">
        <v>3</v>
      </c>
      <c r="S62" s="66">
        <v>2</v>
      </c>
      <c r="T62" s="413">
        <v>2</v>
      </c>
      <c r="U62" s="414">
        <v>9</v>
      </c>
      <c r="V62" s="45">
        <v>3</v>
      </c>
      <c r="W62" s="66">
        <v>2</v>
      </c>
      <c r="X62" s="66">
        <v>2</v>
      </c>
      <c r="Y62" s="413">
        <v>1</v>
      </c>
      <c r="Z62" s="414">
        <v>9</v>
      </c>
      <c r="AA62" s="45">
        <v>2</v>
      </c>
      <c r="AB62" s="66">
        <v>2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2</v>
      </c>
      <c r="C63" s="66">
        <v>2</v>
      </c>
      <c r="D63" s="66">
        <v>3</v>
      </c>
      <c r="E63" s="413">
        <v>2</v>
      </c>
      <c r="F63" s="414">
        <v>10</v>
      </c>
      <c r="G63" s="45">
        <v>2</v>
      </c>
      <c r="H63" s="66">
        <v>2</v>
      </c>
      <c r="I63" s="66">
        <v>2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2</v>
      </c>
      <c r="R63" s="66">
        <v>2</v>
      </c>
      <c r="S63" s="66">
        <v>1</v>
      </c>
      <c r="T63" s="413">
        <v>2</v>
      </c>
      <c r="U63" s="414">
        <v>10</v>
      </c>
      <c r="V63" s="45">
        <v>2</v>
      </c>
      <c r="W63" s="66">
        <v>2</v>
      </c>
      <c r="X63" s="66">
        <v>1</v>
      </c>
      <c r="Y63" s="413">
        <v>2</v>
      </c>
      <c r="Z63" s="414">
        <v>10</v>
      </c>
      <c r="AA63" s="45">
        <v>1</v>
      </c>
      <c r="AB63" s="66">
        <v>2</v>
      </c>
      <c r="AC63" s="66">
        <v>2</v>
      </c>
      <c r="AD63" s="413">
        <v>2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1</v>
      </c>
      <c r="D64" s="66">
        <v>1</v>
      </c>
      <c r="E64" s="413">
        <v>1</v>
      </c>
      <c r="F64" s="414">
        <v>11</v>
      </c>
      <c r="G64" s="45">
        <v>1</v>
      </c>
      <c r="H64" s="66">
        <v>1</v>
      </c>
      <c r="I64" s="66">
        <v>1</v>
      </c>
      <c r="J64" s="413">
        <v>1</v>
      </c>
      <c r="K64" s="414">
        <v>11</v>
      </c>
      <c r="L64" s="45">
        <v>2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66">
        <v>1</v>
      </c>
      <c r="X64" s="66">
        <v>1</v>
      </c>
      <c r="Y64" s="413">
        <v>1</v>
      </c>
      <c r="Z64" s="414">
        <v>11</v>
      </c>
      <c r="AA64" s="45">
        <v>1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2</v>
      </c>
      <c r="H65" s="66">
        <v>3</v>
      </c>
      <c r="I65" s="66">
        <v>1</v>
      </c>
      <c r="J65" s="413">
        <v>2</v>
      </c>
      <c r="K65" s="414">
        <v>12</v>
      </c>
      <c r="L65" s="45">
        <v>1</v>
      </c>
      <c r="M65" s="66">
        <v>2</v>
      </c>
      <c r="N65" s="66">
        <v>1</v>
      </c>
      <c r="O65" s="413">
        <v>2</v>
      </c>
      <c r="P65" s="414">
        <v>12</v>
      </c>
      <c r="Q65" s="45">
        <v>2</v>
      </c>
      <c r="R65" s="66">
        <v>1</v>
      </c>
      <c r="S65" s="66">
        <v>1</v>
      </c>
      <c r="T65" s="413">
        <v>2</v>
      </c>
      <c r="U65" s="414">
        <v>12</v>
      </c>
      <c r="V65" s="45">
        <v>2</v>
      </c>
      <c r="W65" s="66">
        <v>1</v>
      </c>
      <c r="X65" s="66">
        <v>2</v>
      </c>
      <c r="Y65" s="413">
        <v>2</v>
      </c>
      <c r="Z65" s="414">
        <v>12</v>
      </c>
      <c r="AA65" s="45">
        <v>2</v>
      </c>
      <c r="AB65" s="66">
        <v>1</v>
      </c>
      <c r="AC65" s="66">
        <v>2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2</v>
      </c>
      <c r="C66" s="66">
        <v>1</v>
      </c>
      <c r="D66" s="66">
        <v>2</v>
      </c>
      <c r="E66" s="413">
        <v>1</v>
      </c>
      <c r="F66" s="414">
        <v>13</v>
      </c>
      <c r="G66" s="45">
        <v>1</v>
      </c>
      <c r="H66" s="66">
        <v>2</v>
      </c>
      <c r="I66" s="66">
        <v>2</v>
      </c>
      <c r="J66" s="413">
        <v>2</v>
      </c>
      <c r="K66" s="414">
        <v>13</v>
      </c>
      <c r="L66" s="45">
        <v>2</v>
      </c>
      <c r="M66" s="66">
        <v>1</v>
      </c>
      <c r="N66" s="66">
        <v>2</v>
      </c>
      <c r="O66" s="413">
        <v>1</v>
      </c>
      <c r="P66" s="414">
        <v>13</v>
      </c>
      <c r="Q66" s="45">
        <v>1</v>
      </c>
      <c r="R66" s="66">
        <v>2</v>
      </c>
      <c r="S66" s="66">
        <v>1</v>
      </c>
      <c r="T66" s="413">
        <v>2</v>
      </c>
      <c r="U66" s="414">
        <v>13</v>
      </c>
      <c r="V66" s="45">
        <v>2</v>
      </c>
      <c r="W66" s="66">
        <v>2</v>
      </c>
      <c r="X66" s="66">
        <v>2</v>
      </c>
      <c r="Y66" s="413">
        <v>2</v>
      </c>
      <c r="Z66" s="414">
        <v>13</v>
      </c>
      <c r="AA66" s="45">
        <v>1</v>
      </c>
      <c r="AB66" s="66">
        <v>2</v>
      </c>
      <c r="AC66" s="66">
        <v>1</v>
      </c>
      <c r="AD66" s="413">
        <v>2</v>
      </c>
      <c r="AE66" s="42">
        <v>13</v>
      </c>
      <c r="AI66" s="43"/>
    </row>
    <row r="67" spans="1:35" ht="12.75">
      <c r="A67" s="414">
        <v>14</v>
      </c>
      <c r="B67" s="45">
        <v>2</v>
      </c>
      <c r="C67" s="66">
        <v>2</v>
      </c>
      <c r="D67" s="66">
        <v>2</v>
      </c>
      <c r="E67" s="413">
        <v>2</v>
      </c>
      <c r="F67" s="414">
        <v>14</v>
      </c>
      <c r="G67" s="45">
        <v>1</v>
      </c>
      <c r="H67" s="66">
        <v>1</v>
      </c>
      <c r="I67" s="66">
        <v>1</v>
      </c>
      <c r="J67" s="413">
        <v>2</v>
      </c>
      <c r="K67" s="414">
        <v>14</v>
      </c>
      <c r="L67" s="45">
        <v>2</v>
      </c>
      <c r="M67" s="66">
        <v>2</v>
      </c>
      <c r="N67" s="66">
        <v>2</v>
      </c>
      <c r="O67" s="413">
        <v>2</v>
      </c>
      <c r="P67" s="414">
        <v>14</v>
      </c>
      <c r="Q67" s="45">
        <v>2</v>
      </c>
      <c r="R67" s="66">
        <v>2</v>
      </c>
      <c r="S67" s="66">
        <v>1</v>
      </c>
      <c r="T67" s="413">
        <v>2</v>
      </c>
      <c r="U67" s="414">
        <v>14</v>
      </c>
      <c r="V67" s="45">
        <v>2</v>
      </c>
      <c r="W67" s="66">
        <v>2</v>
      </c>
      <c r="X67" s="66">
        <v>2</v>
      </c>
      <c r="Y67" s="413">
        <v>2</v>
      </c>
      <c r="Z67" s="414">
        <v>14</v>
      </c>
      <c r="AA67" s="45">
        <v>1</v>
      </c>
      <c r="AB67" s="66">
        <v>1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2</v>
      </c>
      <c r="C68" s="66">
        <v>2</v>
      </c>
      <c r="D68" s="66">
        <v>1</v>
      </c>
      <c r="E68" s="413">
        <v>2</v>
      </c>
      <c r="F68" s="414">
        <v>15</v>
      </c>
      <c r="G68" s="45">
        <v>2</v>
      </c>
      <c r="H68" s="66">
        <v>2</v>
      </c>
      <c r="I68" s="66">
        <v>2</v>
      </c>
      <c r="J68" s="413">
        <v>5</v>
      </c>
      <c r="K68" s="414">
        <v>15</v>
      </c>
      <c r="L68" s="45">
        <v>2</v>
      </c>
      <c r="M68" s="66">
        <v>2</v>
      </c>
      <c r="N68" s="66">
        <v>1</v>
      </c>
      <c r="O68" s="413">
        <v>2</v>
      </c>
      <c r="P68" s="414">
        <v>15</v>
      </c>
      <c r="Q68" s="45">
        <v>2</v>
      </c>
      <c r="R68" s="66">
        <v>2</v>
      </c>
      <c r="S68" s="66">
        <v>3</v>
      </c>
      <c r="T68" s="413">
        <v>2</v>
      </c>
      <c r="U68" s="414">
        <v>15</v>
      </c>
      <c r="V68" s="45">
        <v>2</v>
      </c>
      <c r="W68" s="66">
        <v>2</v>
      </c>
      <c r="X68" s="66">
        <v>2</v>
      </c>
      <c r="Y68" s="413">
        <v>2</v>
      </c>
      <c r="Z68" s="414">
        <v>15</v>
      </c>
      <c r="AA68" s="45">
        <v>2</v>
      </c>
      <c r="AB68" s="66">
        <v>2</v>
      </c>
      <c r="AC68" s="66">
        <v>2</v>
      </c>
      <c r="AD68" s="413">
        <v>2</v>
      </c>
      <c r="AE68" s="42">
        <v>15</v>
      </c>
      <c r="AI68" s="43"/>
    </row>
    <row r="69" spans="1:35" ht="12.75">
      <c r="A69" s="414">
        <v>16</v>
      </c>
      <c r="B69" s="45">
        <v>2</v>
      </c>
      <c r="C69" s="66">
        <v>2</v>
      </c>
      <c r="D69" s="66">
        <v>2</v>
      </c>
      <c r="E69" s="413">
        <v>1</v>
      </c>
      <c r="F69" s="414">
        <v>16</v>
      </c>
      <c r="G69" s="45">
        <v>1</v>
      </c>
      <c r="H69" s="66">
        <v>3</v>
      </c>
      <c r="I69" s="66">
        <v>2</v>
      </c>
      <c r="J69" s="413">
        <v>2</v>
      </c>
      <c r="K69" s="414">
        <v>16</v>
      </c>
      <c r="L69" s="45">
        <v>2</v>
      </c>
      <c r="M69" s="66">
        <v>2</v>
      </c>
      <c r="N69" s="66">
        <v>2</v>
      </c>
      <c r="O69" s="413">
        <v>2</v>
      </c>
      <c r="P69" s="414">
        <v>16</v>
      </c>
      <c r="Q69" s="45">
        <v>2</v>
      </c>
      <c r="R69" s="66">
        <v>2</v>
      </c>
      <c r="S69" s="66">
        <v>2</v>
      </c>
      <c r="T69" s="413">
        <v>2</v>
      </c>
      <c r="U69" s="414">
        <v>16</v>
      </c>
      <c r="V69" s="45">
        <v>1</v>
      </c>
      <c r="W69" s="66">
        <v>2</v>
      </c>
      <c r="X69" s="66">
        <v>2</v>
      </c>
      <c r="Y69" s="413">
        <v>2</v>
      </c>
      <c r="Z69" s="414">
        <v>16</v>
      </c>
      <c r="AA69" s="45">
        <v>1</v>
      </c>
      <c r="AB69" s="66">
        <v>4</v>
      </c>
      <c r="AC69" s="66">
        <v>2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2</v>
      </c>
      <c r="C70" s="66">
        <v>2</v>
      </c>
      <c r="D70" s="66">
        <v>2</v>
      </c>
      <c r="E70" s="413">
        <v>2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2</v>
      </c>
      <c r="R70" s="66">
        <v>1</v>
      </c>
      <c r="S70" s="66">
        <v>1</v>
      </c>
      <c r="T70" s="413">
        <v>1</v>
      </c>
      <c r="U70" s="414">
        <v>17</v>
      </c>
      <c r="V70" s="45">
        <v>1</v>
      </c>
      <c r="W70" s="66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1</v>
      </c>
      <c r="C71" s="410">
        <v>1</v>
      </c>
      <c r="D71" s="410">
        <v>1</v>
      </c>
      <c r="E71" s="409">
        <v>1</v>
      </c>
      <c r="F71" s="412">
        <v>18</v>
      </c>
      <c r="G71" s="411">
        <v>1</v>
      </c>
      <c r="H71" s="410">
        <v>1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1</v>
      </c>
      <c r="O71" s="409">
        <v>1</v>
      </c>
      <c r="P71" s="412">
        <v>18</v>
      </c>
      <c r="Q71" s="411">
        <v>2</v>
      </c>
      <c r="R71" s="410">
        <v>1</v>
      </c>
      <c r="S71" s="410">
        <v>1</v>
      </c>
      <c r="T71" s="409">
        <v>1</v>
      </c>
      <c r="U71" s="412">
        <v>18</v>
      </c>
      <c r="V71" s="411">
        <v>2</v>
      </c>
      <c r="W71" s="410">
        <v>1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1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31</v>
      </c>
      <c r="C72" s="395">
        <f>SUM(C54:C71)</f>
        <v>25</v>
      </c>
      <c r="D72" s="395">
        <f>SUM(D54:D71)</f>
        <v>30</v>
      </c>
      <c r="E72" s="406">
        <f>SUM(E54:E71)</f>
        <v>28</v>
      </c>
      <c r="F72" s="408" t="s">
        <v>215</v>
      </c>
      <c r="G72" s="407">
        <f>SUM(G54:G71)</f>
        <v>26</v>
      </c>
      <c r="H72" s="395">
        <f>SUM(H54:H71)</f>
        <v>32</v>
      </c>
      <c r="I72" s="395">
        <f>SUM(I54:I71)</f>
        <v>26</v>
      </c>
      <c r="J72" s="406">
        <f>SUM(J54:J71)</f>
        <v>32</v>
      </c>
      <c r="K72" s="408" t="s">
        <v>215</v>
      </c>
      <c r="L72" s="407">
        <f>SUM(L54:L71)</f>
        <v>31</v>
      </c>
      <c r="M72" s="395">
        <f>SUM(M54:M71)</f>
        <v>26</v>
      </c>
      <c r="N72" s="395">
        <f>SUM(N54:N71)</f>
        <v>29</v>
      </c>
      <c r="O72" s="406">
        <f>SUM(O54:O71)</f>
        <v>27</v>
      </c>
      <c r="P72" s="408" t="s">
        <v>215</v>
      </c>
      <c r="Q72" s="407">
        <f>SUM(Q54:Q71)</f>
        <v>32</v>
      </c>
      <c r="R72" s="395">
        <f>SUM(R54:R71)</f>
        <v>31</v>
      </c>
      <c r="S72" s="395">
        <f>SUM(S54:S71)</f>
        <v>28</v>
      </c>
      <c r="T72" s="406">
        <f>SUM(T54:T71)</f>
        <v>33</v>
      </c>
      <c r="U72" s="408" t="s">
        <v>215</v>
      </c>
      <c r="V72" s="407">
        <f>SUM(V54:V71)</f>
        <v>33</v>
      </c>
      <c r="W72" s="395">
        <f>SUM(W54:W71)</f>
        <v>30</v>
      </c>
      <c r="X72" s="395">
        <f>SUM(X54:X71)</f>
        <v>28</v>
      </c>
      <c r="Y72" s="406">
        <f>SUM(Y54:Y71)</f>
        <v>28</v>
      </c>
      <c r="Z72" s="408" t="s">
        <v>215</v>
      </c>
      <c r="AA72" s="407">
        <f>SUM(AA54:AA71)</f>
        <v>24</v>
      </c>
      <c r="AB72" s="395">
        <f>SUM(AB54:AB71)</f>
        <v>30</v>
      </c>
      <c r="AC72" s="395">
        <f>SUM(AC54:AC71)</f>
        <v>26</v>
      </c>
      <c r="AD72" s="406">
        <f>SUM(AD54:AD71)</f>
        <v>30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114</v>
      </c>
      <c r="F73" s="402"/>
      <c r="G73" s="401"/>
      <c r="H73" s="401"/>
      <c r="I73" s="401"/>
      <c r="J73" s="400">
        <f>SUM(G72:J72)</f>
        <v>116</v>
      </c>
      <c r="K73" s="402"/>
      <c r="L73" s="401"/>
      <c r="M73" s="401"/>
      <c r="N73" s="401"/>
      <c r="O73" s="400">
        <f>SUM(L72:O72)</f>
        <v>113</v>
      </c>
      <c r="P73" s="402"/>
      <c r="Q73" s="401"/>
      <c r="R73" s="401"/>
      <c r="S73" s="401"/>
      <c r="T73" s="400">
        <f>SUM(Q72:T72)</f>
        <v>124</v>
      </c>
      <c r="U73" s="402"/>
      <c r="V73" s="401"/>
      <c r="W73" s="401"/>
      <c r="X73" s="401"/>
      <c r="Y73" s="400">
        <f>SUM(V72:Y72)</f>
        <v>119</v>
      </c>
      <c r="Z73" s="402"/>
      <c r="AA73" s="401"/>
      <c r="AB73" s="401"/>
      <c r="AC73" s="401"/>
      <c r="AD73" s="400">
        <f>SUM(AA72:AD72)</f>
        <v>110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</sheetData>
  <sheetProtection/>
  <mergeCells count="27">
    <mergeCell ref="AA52:AD52"/>
    <mergeCell ref="V27:Y27"/>
    <mergeCell ref="AA27:AD27"/>
    <mergeCell ref="Q52:T52"/>
    <mergeCell ref="V52:Y52"/>
    <mergeCell ref="B52:E52"/>
    <mergeCell ref="G52:J52"/>
    <mergeCell ref="AF27:AI27"/>
    <mergeCell ref="AJ27:AL27"/>
    <mergeCell ref="B2:E2"/>
    <mergeCell ref="G2:J2"/>
    <mergeCell ref="Q2:T2"/>
    <mergeCell ref="V2:Y2"/>
    <mergeCell ref="L2:O2"/>
    <mergeCell ref="AJ2:AL2"/>
    <mergeCell ref="B27:E27"/>
    <mergeCell ref="G27:J27"/>
    <mergeCell ref="AN52:AP52"/>
    <mergeCell ref="L27:O27"/>
    <mergeCell ref="L52:O52"/>
    <mergeCell ref="AF52:AI52"/>
    <mergeCell ref="AJ52:AL52"/>
    <mergeCell ref="AN2:AP2"/>
    <mergeCell ref="Q27:T27"/>
    <mergeCell ref="AN27:AP27"/>
    <mergeCell ref="AF2:AI2"/>
    <mergeCell ref="AA2:AD2"/>
  </mergeCells>
  <conditionalFormatting sqref="B29:E45 G29:J45 L29:O45 Q29:T45 V29:Y45 AA29:AD45 B54:E70 G54:J70 L54:O70 Q54:T70 V54:Y70 AA54:AD70 B4:E20 G4:J20 L4:O20 Q4:T20 V4:Y20 AA4:AD20">
    <cfRule type="cellIs" priority="1" dxfId="550" operator="equal" stopIfTrue="1">
      <formula>1</formula>
    </cfRule>
    <cfRule type="cellIs" priority="2" dxfId="549" operator="greaterThan" stopIfTrue="1">
      <formula>2</formula>
    </cfRule>
  </conditionalFormatting>
  <conditionalFormatting sqref="AA46:AD46 Q21:T21 L21:O21 G21:J21 B21:E21 AA21:AD21 B71:E71 G71:J71 L71:O71 Q71:T71 V71:Y71 AA71:AD71 V21:Y21 B46:E46 G46:J46 L46:O46 Q46:T46 V46:Y46">
    <cfRule type="cellIs" priority="3" dxfId="550" operator="equal" stopIfTrue="1">
      <formula>1</formula>
    </cfRule>
    <cfRule type="cellIs" priority="4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49"/>
  <sheetViews>
    <sheetView zoomScalePageLayoutView="0" workbookViewId="0" topLeftCell="A1">
      <selection activeCell="B4" sqref="B4"/>
    </sheetView>
  </sheetViews>
  <sheetFormatPr defaultColWidth="7.00390625" defaultRowHeight="12.75"/>
  <cols>
    <col min="1" max="1" width="7.00390625" style="0" customWidth="1"/>
    <col min="2" max="5" width="4.7109375" style="0" customWidth="1"/>
    <col min="6" max="6" width="7.00390625" style="0" customWidth="1"/>
    <col min="7" max="10" width="4.7109375" style="0" customWidth="1"/>
    <col min="11" max="11" width="7.00390625" style="0" customWidth="1"/>
    <col min="12" max="15" width="4.7109375" style="0" customWidth="1"/>
    <col min="16" max="16" width="7.00390625" style="0" customWidth="1"/>
    <col min="17" max="20" width="4.7109375" style="0" customWidth="1"/>
    <col min="21" max="21" width="7.00390625" style="0" customWidth="1"/>
    <col min="22" max="25" width="4.7109375" style="0" customWidth="1"/>
    <col min="26" max="26" width="7.00390625" style="0" customWidth="1"/>
    <col min="27" max="30" width="4.7109375" style="0" customWidth="1"/>
    <col min="31" max="35" width="7.00390625" style="0" hidden="1" customWidth="1"/>
  </cols>
  <sheetData>
    <row r="1" spans="1:32" ht="13.5" thickBot="1">
      <c r="A1" s="430" t="str">
        <f>'[1]V11'!$Y$14</f>
        <v>BGV Backumer Tal Herten</v>
      </c>
      <c r="D1" s="1" t="s">
        <v>285</v>
      </c>
      <c r="AF1" t="s">
        <v>228</v>
      </c>
    </row>
    <row r="2" spans="1:42" ht="12.75">
      <c r="A2" s="429"/>
      <c r="B2" s="428" t="str">
        <f>'[1]V11'!$F$19</f>
        <v>Ott</v>
      </c>
      <c r="C2" s="427"/>
      <c r="D2" s="427"/>
      <c r="E2" s="426"/>
      <c r="F2" s="429"/>
      <c r="G2" s="428" t="str">
        <f>'[1]V11'!$F$20</f>
        <v>Pichol</v>
      </c>
      <c r="H2" s="427"/>
      <c r="I2" s="427"/>
      <c r="J2" s="426"/>
      <c r="K2" s="429"/>
      <c r="L2" s="428" t="str">
        <f>'[1]V11'!$F$21</f>
        <v>Karpa</v>
      </c>
      <c r="M2" s="427"/>
      <c r="N2" s="427"/>
      <c r="O2" s="426"/>
      <c r="P2" s="429"/>
      <c r="Q2" s="428" t="str">
        <f>'[1]V11'!$F$22</f>
        <v>Giegel</v>
      </c>
      <c r="R2" s="427"/>
      <c r="S2" s="427"/>
      <c r="T2" s="426"/>
      <c r="U2" s="429"/>
      <c r="V2" s="428" t="str">
        <f>'[1]V11'!$F$23</f>
        <v>Foka</v>
      </c>
      <c r="W2" s="427"/>
      <c r="X2" s="427"/>
      <c r="Y2" s="426"/>
      <c r="Z2" s="429"/>
      <c r="AA2" s="428" t="str">
        <f>'[1]V11'!$F$24</f>
        <v>Ott</v>
      </c>
      <c r="AB2" s="427"/>
      <c r="AC2" s="427"/>
      <c r="AD2" s="426"/>
      <c r="AE2" s="425"/>
      <c r="AF2" s="424"/>
      <c r="AG2" s="424"/>
      <c r="AH2" s="424"/>
      <c r="AI2" s="423"/>
      <c r="AJ2" s="422"/>
      <c r="AK2" s="422"/>
      <c r="AL2" s="422"/>
      <c r="AN2" s="422"/>
      <c r="AO2" s="422"/>
      <c r="AP2" s="422"/>
    </row>
    <row r="3" spans="1:35" ht="12.75">
      <c r="A3" s="421" t="s">
        <v>257</v>
      </c>
      <c r="B3" s="420">
        <v>1</v>
      </c>
      <c r="C3" s="419">
        <v>2</v>
      </c>
      <c r="D3" s="419">
        <v>3</v>
      </c>
      <c r="E3" s="418">
        <v>4</v>
      </c>
      <c r="F3" s="421" t="s">
        <v>257</v>
      </c>
      <c r="G3" s="420">
        <v>1</v>
      </c>
      <c r="H3" s="419">
        <v>2</v>
      </c>
      <c r="I3" s="419">
        <v>3</v>
      </c>
      <c r="J3" s="418">
        <v>4</v>
      </c>
      <c r="K3" s="421" t="s">
        <v>257</v>
      </c>
      <c r="L3" s="420">
        <v>1</v>
      </c>
      <c r="M3" s="419">
        <v>2</v>
      </c>
      <c r="N3" s="419">
        <v>3</v>
      </c>
      <c r="O3" s="418">
        <v>4</v>
      </c>
      <c r="P3" s="421" t="s">
        <v>257</v>
      </c>
      <c r="Q3" s="420">
        <v>1</v>
      </c>
      <c r="R3" s="419">
        <v>2</v>
      </c>
      <c r="S3" s="419">
        <v>3</v>
      </c>
      <c r="T3" s="418">
        <v>4</v>
      </c>
      <c r="U3" s="421" t="s">
        <v>257</v>
      </c>
      <c r="V3" s="420">
        <v>1</v>
      </c>
      <c r="W3" s="419">
        <v>2</v>
      </c>
      <c r="X3" s="419">
        <v>3</v>
      </c>
      <c r="Y3" s="418">
        <v>4</v>
      </c>
      <c r="Z3" s="421" t="s">
        <v>257</v>
      </c>
      <c r="AA3" s="420">
        <v>1</v>
      </c>
      <c r="AB3" s="419">
        <v>2</v>
      </c>
      <c r="AC3" s="419">
        <v>3</v>
      </c>
      <c r="AD3" s="418">
        <v>4</v>
      </c>
      <c r="AE3" s="36" t="s">
        <v>257</v>
      </c>
      <c r="AF3" s="37">
        <v>1</v>
      </c>
      <c r="AG3" s="37">
        <v>2</v>
      </c>
      <c r="AH3" s="37">
        <v>3</v>
      </c>
      <c r="AI3" s="38">
        <v>4</v>
      </c>
    </row>
    <row r="4" spans="1:35" ht="12.75">
      <c r="A4" s="414">
        <v>1</v>
      </c>
      <c r="B4" s="417">
        <v>1</v>
      </c>
      <c r="C4" s="416">
        <v>1</v>
      </c>
      <c r="D4" s="416">
        <v>1</v>
      </c>
      <c r="E4" s="415">
        <v>1</v>
      </c>
      <c r="F4" s="414">
        <v>1</v>
      </c>
      <c r="G4" s="417">
        <v>1</v>
      </c>
      <c r="H4" s="416">
        <v>1</v>
      </c>
      <c r="I4" s="416">
        <v>1</v>
      </c>
      <c r="J4" s="415">
        <v>1</v>
      </c>
      <c r="K4" s="414">
        <v>1</v>
      </c>
      <c r="L4" s="417">
        <v>1</v>
      </c>
      <c r="M4" s="416">
        <v>2</v>
      </c>
      <c r="N4" s="416">
        <v>1</v>
      </c>
      <c r="O4" s="415">
        <v>1</v>
      </c>
      <c r="P4" s="414">
        <v>1</v>
      </c>
      <c r="Q4" s="417">
        <v>1</v>
      </c>
      <c r="R4" s="416">
        <v>1</v>
      </c>
      <c r="S4" s="416">
        <v>1</v>
      </c>
      <c r="T4" s="415">
        <v>1</v>
      </c>
      <c r="U4" s="414">
        <v>1</v>
      </c>
      <c r="V4" s="417">
        <v>1</v>
      </c>
      <c r="W4" s="416">
        <v>1</v>
      </c>
      <c r="X4" s="416">
        <v>1</v>
      </c>
      <c r="Y4" s="415">
        <v>1</v>
      </c>
      <c r="Z4" s="414">
        <v>1</v>
      </c>
      <c r="AA4" s="417">
        <v>1</v>
      </c>
      <c r="AB4" s="416">
        <v>1</v>
      </c>
      <c r="AC4" s="416">
        <v>1</v>
      </c>
      <c r="AD4" s="415">
        <v>1</v>
      </c>
      <c r="AE4" s="42">
        <v>1</v>
      </c>
      <c r="AI4" s="43"/>
    </row>
    <row r="5" spans="1:35" ht="12.75">
      <c r="A5" s="414">
        <v>2</v>
      </c>
      <c r="B5" s="45">
        <v>1</v>
      </c>
      <c r="C5" s="66">
        <v>1</v>
      </c>
      <c r="D5" s="66">
        <v>1</v>
      </c>
      <c r="E5" s="413">
        <v>1</v>
      </c>
      <c r="F5" s="414">
        <v>2</v>
      </c>
      <c r="G5" s="45">
        <v>1</v>
      </c>
      <c r="H5" s="66">
        <v>1</v>
      </c>
      <c r="I5" s="66">
        <v>2</v>
      </c>
      <c r="J5" s="413">
        <v>2</v>
      </c>
      <c r="K5" s="414">
        <v>2</v>
      </c>
      <c r="L5" s="45">
        <v>1</v>
      </c>
      <c r="M5" s="66">
        <v>2</v>
      </c>
      <c r="N5" s="66">
        <v>3</v>
      </c>
      <c r="O5" s="413">
        <v>4</v>
      </c>
      <c r="P5" s="414">
        <v>2</v>
      </c>
      <c r="Q5" s="45">
        <v>2</v>
      </c>
      <c r="R5" s="66">
        <v>1</v>
      </c>
      <c r="S5" s="66">
        <v>1</v>
      </c>
      <c r="T5" s="413">
        <v>2</v>
      </c>
      <c r="U5" s="414">
        <v>2</v>
      </c>
      <c r="V5" s="45">
        <v>2</v>
      </c>
      <c r="W5" s="66">
        <v>1</v>
      </c>
      <c r="X5" s="66">
        <v>1</v>
      </c>
      <c r="Y5" s="413">
        <v>1</v>
      </c>
      <c r="Z5" s="414">
        <v>2</v>
      </c>
      <c r="AA5" s="45">
        <v>1</v>
      </c>
      <c r="AB5" s="66">
        <v>1</v>
      </c>
      <c r="AC5" s="66">
        <v>1</v>
      </c>
      <c r="AD5" s="413">
        <v>1</v>
      </c>
      <c r="AE5" s="42">
        <v>2</v>
      </c>
      <c r="AI5" s="43"/>
    </row>
    <row r="6" spans="1:35" ht="12.75">
      <c r="A6" s="414">
        <v>3</v>
      </c>
      <c r="B6" s="45">
        <v>2</v>
      </c>
      <c r="C6" s="66">
        <v>1</v>
      </c>
      <c r="D6" s="66">
        <v>2</v>
      </c>
      <c r="E6" s="413">
        <v>2</v>
      </c>
      <c r="F6" s="414">
        <v>3</v>
      </c>
      <c r="G6" s="45">
        <v>1</v>
      </c>
      <c r="H6" s="66">
        <v>1</v>
      </c>
      <c r="I6" s="66">
        <v>1</v>
      </c>
      <c r="J6" s="413">
        <v>1</v>
      </c>
      <c r="K6" s="414">
        <v>3</v>
      </c>
      <c r="L6" s="45">
        <v>2</v>
      </c>
      <c r="M6" s="66">
        <v>2</v>
      </c>
      <c r="N6" s="66">
        <v>1</v>
      </c>
      <c r="O6" s="413">
        <v>1</v>
      </c>
      <c r="P6" s="414">
        <v>3</v>
      </c>
      <c r="Q6" s="45">
        <v>1</v>
      </c>
      <c r="R6" s="66">
        <v>1</v>
      </c>
      <c r="S6" s="66">
        <v>1</v>
      </c>
      <c r="T6" s="413">
        <v>2</v>
      </c>
      <c r="U6" s="414">
        <v>3</v>
      </c>
      <c r="V6" s="45">
        <v>1</v>
      </c>
      <c r="W6" s="66">
        <v>1</v>
      </c>
      <c r="X6" s="66">
        <v>1</v>
      </c>
      <c r="Y6" s="413">
        <v>2</v>
      </c>
      <c r="Z6" s="414">
        <v>3</v>
      </c>
      <c r="AA6" s="45">
        <v>1</v>
      </c>
      <c r="AB6" s="66">
        <v>2</v>
      </c>
      <c r="AC6" s="66">
        <v>1</v>
      </c>
      <c r="AD6" s="413">
        <v>2</v>
      </c>
      <c r="AE6" s="42">
        <v>3</v>
      </c>
      <c r="AI6" s="43"/>
    </row>
    <row r="7" spans="1:35" ht="12.75">
      <c r="A7" s="414">
        <v>4</v>
      </c>
      <c r="B7" s="45">
        <v>2</v>
      </c>
      <c r="C7" s="66">
        <v>1</v>
      </c>
      <c r="D7" s="66">
        <v>1</v>
      </c>
      <c r="E7" s="413">
        <v>1</v>
      </c>
      <c r="F7" s="414">
        <v>4</v>
      </c>
      <c r="G7" s="45">
        <v>1</v>
      </c>
      <c r="H7" s="66">
        <v>1</v>
      </c>
      <c r="I7" s="66">
        <v>2</v>
      </c>
      <c r="J7" s="413">
        <v>2</v>
      </c>
      <c r="K7" s="414">
        <v>4</v>
      </c>
      <c r="L7" s="45">
        <v>1</v>
      </c>
      <c r="M7" s="66">
        <v>2</v>
      </c>
      <c r="N7" s="66">
        <v>2</v>
      </c>
      <c r="O7" s="413">
        <v>1</v>
      </c>
      <c r="P7" s="414">
        <v>4</v>
      </c>
      <c r="Q7" s="45">
        <v>2</v>
      </c>
      <c r="R7" s="66">
        <v>2</v>
      </c>
      <c r="S7" s="66">
        <v>2</v>
      </c>
      <c r="T7" s="413">
        <v>1</v>
      </c>
      <c r="U7" s="414">
        <v>4</v>
      </c>
      <c r="V7" s="45">
        <v>1</v>
      </c>
      <c r="W7" s="66">
        <v>2</v>
      </c>
      <c r="X7" s="66">
        <v>1</v>
      </c>
      <c r="Y7" s="413">
        <v>3</v>
      </c>
      <c r="Z7" s="414">
        <v>4</v>
      </c>
      <c r="AA7" s="45">
        <v>2</v>
      </c>
      <c r="AB7" s="66">
        <v>1</v>
      </c>
      <c r="AC7" s="66">
        <v>2</v>
      </c>
      <c r="AD7" s="413">
        <v>1</v>
      </c>
      <c r="AE7" s="42">
        <v>4</v>
      </c>
      <c r="AI7" s="43"/>
    </row>
    <row r="8" spans="1:35" ht="12.75">
      <c r="A8" s="414">
        <v>5</v>
      </c>
      <c r="B8" s="45">
        <v>1</v>
      </c>
      <c r="C8" s="66">
        <v>1</v>
      </c>
      <c r="D8" s="66">
        <v>1</v>
      </c>
      <c r="E8" s="413">
        <v>1</v>
      </c>
      <c r="F8" s="414">
        <v>5</v>
      </c>
      <c r="G8" s="45">
        <v>1</v>
      </c>
      <c r="H8" s="66">
        <v>1</v>
      </c>
      <c r="I8" s="66">
        <v>1</v>
      </c>
      <c r="J8" s="413">
        <v>3</v>
      </c>
      <c r="K8" s="414">
        <v>5</v>
      </c>
      <c r="L8" s="45">
        <v>1</v>
      </c>
      <c r="M8" s="66">
        <v>2</v>
      </c>
      <c r="N8" s="66">
        <v>1</v>
      </c>
      <c r="O8" s="413">
        <v>1</v>
      </c>
      <c r="P8" s="414">
        <v>5</v>
      </c>
      <c r="Q8" s="45">
        <v>1</v>
      </c>
      <c r="R8" s="66">
        <v>1</v>
      </c>
      <c r="S8" s="66">
        <v>1</v>
      </c>
      <c r="T8" s="413">
        <v>1</v>
      </c>
      <c r="U8" s="414">
        <v>5</v>
      </c>
      <c r="V8" s="45">
        <v>1</v>
      </c>
      <c r="W8" s="66">
        <v>1</v>
      </c>
      <c r="X8" s="66">
        <v>2</v>
      </c>
      <c r="Y8" s="413">
        <v>1</v>
      </c>
      <c r="Z8" s="414">
        <v>5</v>
      </c>
      <c r="AA8" s="45">
        <v>1</v>
      </c>
      <c r="AB8" s="66">
        <v>1</v>
      </c>
      <c r="AC8" s="66">
        <v>1</v>
      </c>
      <c r="AD8" s="413">
        <v>1</v>
      </c>
      <c r="AE8" s="42">
        <v>5</v>
      </c>
      <c r="AI8" s="43"/>
    </row>
    <row r="9" spans="1:35" ht="12.75">
      <c r="A9" s="414">
        <v>6</v>
      </c>
      <c r="B9" s="45">
        <v>2</v>
      </c>
      <c r="C9" s="66">
        <v>2</v>
      </c>
      <c r="D9" s="66">
        <v>1</v>
      </c>
      <c r="E9" s="413">
        <v>2</v>
      </c>
      <c r="F9" s="414">
        <v>6</v>
      </c>
      <c r="G9" s="45">
        <v>1</v>
      </c>
      <c r="H9" s="66">
        <v>1</v>
      </c>
      <c r="I9" s="66">
        <v>1</v>
      </c>
      <c r="J9" s="413">
        <v>2</v>
      </c>
      <c r="K9" s="414">
        <v>6</v>
      </c>
      <c r="L9" s="45">
        <v>2</v>
      </c>
      <c r="M9" s="66">
        <v>1</v>
      </c>
      <c r="N9" s="66">
        <v>2</v>
      </c>
      <c r="O9" s="413">
        <v>2</v>
      </c>
      <c r="P9" s="414">
        <v>6</v>
      </c>
      <c r="Q9" s="45">
        <v>1</v>
      </c>
      <c r="R9" s="66">
        <v>1</v>
      </c>
      <c r="S9" s="66">
        <v>1</v>
      </c>
      <c r="T9" s="413">
        <v>1</v>
      </c>
      <c r="U9" s="414">
        <v>6</v>
      </c>
      <c r="V9" s="45">
        <v>1</v>
      </c>
      <c r="W9" s="66">
        <v>2</v>
      </c>
      <c r="X9" s="66">
        <v>1</v>
      </c>
      <c r="Y9" s="413">
        <v>2</v>
      </c>
      <c r="Z9" s="414">
        <v>6</v>
      </c>
      <c r="AA9" s="45">
        <v>2</v>
      </c>
      <c r="AB9" s="66">
        <v>1</v>
      </c>
      <c r="AC9" s="66">
        <v>1</v>
      </c>
      <c r="AD9" s="413">
        <v>1</v>
      </c>
      <c r="AE9" s="42">
        <v>6</v>
      </c>
      <c r="AI9" s="43"/>
    </row>
    <row r="10" spans="1:35" ht="12.75">
      <c r="A10" s="414">
        <v>7</v>
      </c>
      <c r="B10" s="45">
        <v>1</v>
      </c>
      <c r="C10" s="66">
        <v>1</v>
      </c>
      <c r="D10" s="66">
        <v>1</v>
      </c>
      <c r="E10" s="413">
        <v>1</v>
      </c>
      <c r="F10" s="414">
        <v>7</v>
      </c>
      <c r="G10" s="45">
        <v>1</v>
      </c>
      <c r="H10" s="66">
        <v>1</v>
      </c>
      <c r="I10" s="66">
        <v>1</v>
      </c>
      <c r="J10" s="413">
        <v>1</v>
      </c>
      <c r="K10" s="414">
        <v>7</v>
      </c>
      <c r="L10" s="45">
        <v>1</v>
      </c>
      <c r="M10" s="66">
        <v>1</v>
      </c>
      <c r="N10" s="66">
        <v>1</v>
      </c>
      <c r="O10" s="413">
        <v>1</v>
      </c>
      <c r="P10" s="414">
        <v>7</v>
      </c>
      <c r="Q10" s="45">
        <v>1</v>
      </c>
      <c r="R10" s="66">
        <v>1</v>
      </c>
      <c r="S10" s="66">
        <v>1</v>
      </c>
      <c r="T10" s="413">
        <v>1</v>
      </c>
      <c r="U10" s="414">
        <v>7</v>
      </c>
      <c r="V10" s="45">
        <v>2</v>
      </c>
      <c r="W10" s="66">
        <v>1</v>
      </c>
      <c r="X10" s="66">
        <v>1</v>
      </c>
      <c r="Y10" s="413">
        <v>1</v>
      </c>
      <c r="Z10" s="414">
        <v>7</v>
      </c>
      <c r="AA10" s="45">
        <v>1</v>
      </c>
      <c r="AB10" s="66">
        <v>1</v>
      </c>
      <c r="AC10" s="66">
        <v>1</v>
      </c>
      <c r="AD10" s="413">
        <v>1</v>
      </c>
      <c r="AE10" s="42">
        <v>7</v>
      </c>
      <c r="AI10" s="43"/>
    </row>
    <row r="11" spans="1:35" ht="12.75">
      <c r="A11" s="414">
        <v>8</v>
      </c>
      <c r="B11" s="45">
        <v>2</v>
      </c>
      <c r="C11" s="66">
        <v>1</v>
      </c>
      <c r="D11" s="66">
        <v>1</v>
      </c>
      <c r="E11" s="413">
        <v>1</v>
      </c>
      <c r="F11" s="414">
        <v>8</v>
      </c>
      <c r="G11" s="45">
        <v>1</v>
      </c>
      <c r="H11" s="66">
        <v>1</v>
      </c>
      <c r="I11" s="66">
        <v>1</v>
      </c>
      <c r="J11" s="413">
        <v>1</v>
      </c>
      <c r="K11" s="414">
        <v>8</v>
      </c>
      <c r="L11" s="45">
        <v>2</v>
      </c>
      <c r="M11" s="66">
        <v>1</v>
      </c>
      <c r="N11" s="66">
        <v>3</v>
      </c>
      <c r="O11" s="413">
        <v>1</v>
      </c>
      <c r="P11" s="414">
        <v>8</v>
      </c>
      <c r="Q11" s="45">
        <v>1</v>
      </c>
      <c r="R11" s="66">
        <v>1</v>
      </c>
      <c r="S11" s="66">
        <v>2</v>
      </c>
      <c r="T11" s="413">
        <v>1</v>
      </c>
      <c r="U11" s="414">
        <v>8</v>
      </c>
      <c r="V11" s="45">
        <v>1</v>
      </c>
      <c r="W11" s="66">
        <v>2</v>
      </c>
      <c r="X11" s="66">
        <v>1</v>
      </c>
      <c r="Y11" s="413">
        <v>1</v>
      </c>
      <c r="Z11" s="414">
        <v>8</v>
      </c>
      <c r="AA11" s="45">
        <v>1</v>
      </c>
      <c r="AB11" s="66">
        <v>1</v>
      </c>
      <c r="AC11" s="66">
        <v>1</v>
      </c>
      <c r="AD11" s="413">
        <v>1</v>
      </c>
      <c r="AE11" s="42">
        <v>8</v>
      </c>
      <c r="AI11" s="43"/>
    </row>
    <row r="12" spans="1:35" ht="12.75">
      <c r="A12" s="414">
        <v>9</v>
      </c>
      <c r="B12" s="45">
        <v>3</v>
      </c>
      <c r="C12" s="66">
        <v>2</v>
      </c>
      <c r="D12" s="66">
        <v>1</v>
      </c>
      <c r="E12" s="413">
        <v>2</v>
      </c>
      <c r="F12" s="414">
        <v>9</v>
      </c>
      <c r="G12" s="45">
        <v>1</v>
      </c>
      <c r="H12" s="66">
        <v>1</v>
      </c>
      <c r="I12" s="66">
        <v>1</v>
      </c>
      <c r="J12" s="413">
        <v>1</v>
      </c>
      <c r="K12" s="414">
        <v>9</v>
      </c>
      <c r="L12" s="45">
        <v>2</v>
      </c>
      <c r="M12" s="66">
        <v>2</v>
      </c>
      <c r="N12" s="66">
        <v>2</v>
      </c>
      <c r="O12" s="413">
        <v>1</v>
      </c>
      <c r="P12" s="414">
        <v>9</v>
      </c>
      <c r="Q12" s="45">
        <v>1</v>
      </c>
      <c r="R12" s="66">
        <v>1</v>
      </c>
      <c r="S12" s="66">
        <v>1</v>
      </c>
      <c r="T12" s="413">
        <v>2</v>
      </c>
      <c r="U12" s="414">
        <v>9</v>
      </c>
      <c r="V12" s="45">
        <v>1</v>
      </c>
      <c r="W12" s="66">
        <v>2</v>
      </c>
      <c r="X12" s="66">
        <v>1</v>
      </c>
      <c r="Y12" s="413">
        <v>1</v>
      </c>
      <c r="Z12" s="414">
        <v>9</v>
      </c>
      <c r="AA12" s="45">
        <v>1</v>
      </c>
      <c r="AB12" s="66">
        <v>1</v>
      </c>
      <c r="AC12" s="66">
        <v>2</v>
      </c>
      <c r="AD12" s="413">
        <v>1</v>
      </c>
      <c r="AE12" s="42">
        <v>9</v>
      </c>
      <c r="AI12" s="43"/>
    </row>
    <row r="13" spans="1:35" ht="12.75">
      <c r="A13" s="414">
        <v>10</v>
      </c>
      <c r="B13" s="45">
        <v>1</v>
      </c>
      <c r="C13" s="66">
        <v>2</v>
      </c>
      <c r="D13" s="66">
        <v>1</v>
      </c>
      <c r="E13" s="413">
        <v>1</v>
      </c>
      <c r="F13" s="414">
        <v>10</v>
      </c>
      <c r="G13" s="45">
        <v>1</v>
      </c>
      <c r="H13" s="66">
        <v>2</v>
      </c>
      <c r="I13" s="66">
        <v>1</v>
      </c>
      <c r="J13" s="413">
        <v>1</v>
      </c>
      <c r="K13" s="414">
        <v>10</v>
      </c>
      <c r="L13" s="45">
        <v>2</v>
      </c>
      <c r="M13" s="66">
        <v>2</v>
      </c>
      <c r="N13" s="66">
        <v>1</v>
      </c>
      <c r="O13" s="413">
        <v>1</v>
      </c>
      <c r="P13" s="414">
        <v>10</v>
      </c>
      <c r="Q13" s="45">
        <v>1</v>
      </c>
      <c r="R13" s="66">
        <v>2</v>
      </c>
      <c r="S13" s="66">
        <v>1</v>
      </c>
      <c r="T13" s="413">
        <v>1</v>
      </c>
      <c r="U13" s="414">
        <v>10</v>
      </c>
      <c r="V13" s="45">
        <v>1</v>
      </c>
      <c r="W13" s="66">
        <v>1</v>
      </c>
      <c r="X13" s="66">
        <v>1</v>
      </c>
      <c r="Y13" s="413">
        <v>1</v>
      </c>
      <c r="Z13" s="414">
        <v>10</v>
      </c>
      <c r="AA13" s="45">
        <v>1</v>
      </c>
      <c r="AB13" s="66">
        <v>2</v>
      </c>
      <c r="AC13" s="66">
        <v>2</v>
      </c>
      <c r="AD13" s="413">
        <v>1</v>
      </c>
      <c r="AE13" s="42">
        <v>10</v>
      </c>
      <c r="AI13" s="43"/>
    </row>
    <row r="14" spans="1:35" ht="12.75">
      <c r="A14" s="414">
        <v>11</v>
      </c>
      <c r="B14" s="45">
        <v>1</v>
      </c>
      <c r="C14" s="66">
        <v>1</v>
      </c>
      <c r="D14" s="66">
        <v>1</v>
      </c>
      <c r="E14" s="413">
        <v>2</v>
      </c>
      <c r="F14" s="414">
        <v>11</v>
      </c>
      <c r="G14" s="45">
        <v>1</v>
      </c>
      <c r="H14" s="66">
        <v>1</v>
      </c>
      <c r="I14" s="66">
        <v>1</v>
      </c>
      <c r="J14" s="413">
        <v>1</v>
      </c>
      <c r="K14" s="414">
        <v>11</v>
      </c>
      <c r="L14" s="45">
        <v>1</v>
      </c>
      <c r="M14" s="66">
        <v>1</v>
      </c>
      <c r="N14" s="66">
        <v>1</v>
      </c>
      <c r="O14" s="413">
        <v>1</v>
      </c>
      <c r="P14" s="414">
        <v>11</v>
      </c>
      <c r="Q14" s="45">
        <v>2</v>
      </c>
      <c r="R14" s="66">
        <v>1</v>
      </c>
      <c r="S14" s="66">
        <v>2</v>
      </c>
      <c r="T14" s="413">
        <v>2</v>
      </c>
      <c r="U14" s="414">
        <v>11</v>
      </c>
      <c r="V14" s="45">
        <v>1</v>
      </c>
      <c r="W14" s="66">
        <v>1</v>
      </c>
      <c r="X14" s="66">
        <v>1</v>
      </c>
      <c r="Y14" s="413">
        <v>1</v>
      </c>
      <c r="Z14" s="414">
        <v>11</v>
      </c>
      <c r="AA14" s="45">
        <v>1</v>
      </c>
      <c r="AB14" s="66">
        <v>1</v>
      </c>
      <c r="AC14" s="66">
        <v>1</v>
      </c>
      <c r="AD14" s="413">
        <v>1</v>
      </c>
      <c r="AE14" s="42">
        <v>11</v>
      </c>
      <c r="AI14" s="43"/>
    </row>
    <row r="15" spans="1:35" ht="12.75">
      <c r="A15" s="414">
        <v>12</v>
      </c>
      <c r="B15" s="45">
        <v>2</v>
      </c>
      <c r="C15" s="66">
        <v>2</v>
      </c>
      <c r="D15" s="66">
        <v>1</v>
      </c>
      <c r="E15" s="413">
        <v>2</v>
      </c>
      <c r="F15" s="414">
        <v>12</v>
      </c>
      <c r="G15" s="45">
        <v>1</v>
      </c>
      <c r="H15" s="66">
        <v>1</v>
      </c>
      <c r="I15" s="66">
        <v>2</v>
      </c>
      <c r="J15" s="413">
        <v>2</v>
      </c>
      <c r="K15" s="414">
        <v>12</v>
      </c>
      <c r="L15" s="45">
        <v>2</v>
      </c>
      <c r="M15" s="66">
        <v>1</v>
      </c>
      <c r="N15" s="66">
        <v>1</v>
      </c>
      <c r="O15" s="413">
        <v>1</v>
      </c>
      <c r="P15" s="414">
        <v>12</v>
      </c>
      <c r="Q15" s="45">
        <v>2</v>
      </c>
      <c r="R15" s="66">
        <v>1</v>
      </c>
      <c r="S15" s="66">
        <v>1</v>
      </c>
      <c r="T15" s="413">
        <v>1</v>
      </c>
      <c r="U15" s="414">
        <v>12</v>
      </c>
      <c r="V15" s="45">
        <v>1</v>
      </c>
      <c r="W15" s="66">
        <v>2</v>
      </c>
      <c r="X15" s="66">
        <v>2</v>
      </c>
      <c r="Y15" s="413">
        <v>2</v>
      </c>
      <c r="Z15" s="414">
        <v>12</v>
      </c>
      <c r="AA15" s="45">
        <v>1</v>
      </c>
      <c r="AB15" s="66">
        <v>1</v>
      </c>
      <c r="AC15" s="66">
        <v>1</v>
      </c>
      <c r="AD15" s="413">
        <v>1</v>
      </c>
      <c r="AE15" s="42">
        <v>12</v>
      </c>
      <c r="AI15" s="43"/>
    </row>
    <row r="16" spans="1:35" ht="12.75">
      <c r="A16" s="414">
        <v>13</v>
      </c>
      <c r="B16" s="45">
        <v>1</v>
      </c>
      <c r="C16" s="66">
        <v>2</v>
      </c>
      <c r="D16" s="66">
        <v>1</v>
      </c>
      <c r="E16" s="413">
        <v>1</v>
      </c>
      <c r="F16" s="414">
        <v>13</v>
      </c>
      <c r="G16" s="45">
        <v>1</v>
      </c>
      <c r="H16" s="66">
        <v>1</v>
      </c>
      <c r="I16" s="66">
        <v>1</v>
      </c>
      <c r="J16" s="413">
        <v>2</v>
      </c>
      <c r="K16" s="414">
        <v>13</v>
      </c>
      <c r="L16" s="45">
        <v>1</v>
      </c>
      <c r="M16" s="66">
        <v>1</v>
      </c>
      <c r="N16" s="66">
        <v>1</v>
      </c>
      <c r="O16" s="413">
        <v>1</v>
      </c>
      <c r="P16" s="414">
        <v>13</v>
      </c>
      <c r="Q16" s="45">
        <v>1</v>
      </c>
      <c r="R16" s="66">
        <v>1</v>
      </c>
      <c r="S16" s="66">
        <v>1</v>
      </c>
      <c r="T16" s="413">
        <v>1</v>
      </c>
      <c r="U16" s="414">
        <v>13</v>
      </c>
      <c r="V16" s="45">
        <v>2</v>
      </c>
      <c r="W16" s="66">
        <v>1</v>
      </c>
      <c r="X16" s="66">
        <v>2</v>
      </c>
      <c r="Y16" s="413">
        <v>2</v>
      </c>
      <c r="Z16" s="414">
        <v>13</v>
      </c>
      <c r="AA16" s="45">
        <v>1</v>
      </c>
      <c r="AB16" s="66">
        <v>1</v>
      </c>
      <c r="AC16" s="66">
        <v>1</v>
      </c>
      <c r="AD16" s="413">
        <v>2</v>
      </c>
      <c r="AE16" s="42">
        <v>13</v>
      </c>
      <c r="AI16" s="43"/>
    </row>
    <row r="17" spans="1:35" ht="12.75">
      <c r="A17" s="414">
        <v>14</v>
      </c>
      <c r="B17" s="45">
        <v>2</v>
      </c>
      <c r="C17" s="66">
        <v>2</v>
      </c>
      <c r="D17" s="66">
        <v>1</v>
      </c>
      <c r="E17" s="413">
        <v>1</v>
      </c>
      <c r="F17" s="414">
        <v>14</v>
      </c>
      <c r="G17" s="45">
        <v>2</v>
      </c>
      <c r="H17" s="66">
        <v>2</v>
      </c>
      <c r="I17" s="66">
        <v>2</v>
      </c>
      <c r="J17" s="413">
        <v>2</v>
      </c>
      <c r="K17" s="414">
        <v>14</v>
      </c>
      <c r="L17" s="45">
        <v>2</v>
      </c>
      <c r="M17" s="66">
        <v>2</v>
      </c>
      <c r="N17" s="66">
        <v>2</v>
      </c>
      <c r="O17" s="413">
        <v>2</v>
      </c>
      <c r="P17" s="414">
        <v>14</v>
      </c>
      <c r="Q17" s="45">
        <v>2</v>
      </c>
      <c r="R17" s="66">
        <v>1</v>
      </c>
      <c r="S17" s="66">
        <v>1</v>
      </c>
      <c r="T17" s="413">
        <v>2</v>
      </c>
      <c r="U17" s="414">
        <v>14</v>
      </c>
      <c r="V17" s="45">
        <v>2</v>
      </c>
      <c r="W17" s="66">
        <v>1</v>
      </c>
      <c r="X17" s="66">
        <v>2</v>
      </c>
      <c r="Y17" s="413">
        <v>1</v>
      </c>
      <c r="Z17" s="414">
        <v>14</v>
      </c>
      <c r="AA17" s="45">
        <v>1</v>
      </c>
      <c r="AB17" s="66">
        <v>2</v>
      </c>
      <c r="AC17" s="66">
        <v>2</v>
      </c>
      <c r="AD17" s="413">
        <v>2</v>
      </c>
      <c r="AE17" s="42">
        <v>14</v>
      </c>
      <c r="AI17" s="43"/>
    </row>
    <row r="18" spans="1:35" ht="12.75">
      <c r="A18" s="414">
        <v>15</v>
      </c>
      <c r="B18" s="45">
        <v>2</v>
      </c>
      <c r="C18" s="66">
        <v>1</v>
      </c>
      <c r="D18" s="66">
        <v>1</v>
      </c>
      <c r="E18" s="413">
        <v>1</v>
      </c>
      <c r="F18" s="414">
        <v>15</v>
      </c>
      <c r="G18" s="45">
        <v>1</v>
      </c>
      <c r="H18" s="66">
        <v>1</v>
      </c>
      <c r="I18" s="66">
        <v>1</v>
      </c>
      <c r="J18" s="413">
        <v>1</v>
      </c>
      <c r="K18" s="414">
        <v>15</v>
      </c>
      <c r="L18" s="45">
        <v>1</v>
      </c>
      <c r="M18" s="66">
        <v>1</v>
      </c>
      <c r="N18" s="66">
        <v>1</v>
      </c>
      <c r="O18" s="413">
        <v>1</v>
      </c>
      <c r="P18" s="414">
        <v>15</v>
      </c>
      <c r="Q18" s="45">
        <v>1</v>
      </c>
      <c r="R18" s="66">
        <v>2</v>
      </c>
      <c r="S18" s="66">
        <v>1</v>
      </c>
      <c r="T18" s="413">
        <v>1</v>
      </c>
      <c r="U18" s="414">
        <v>15</v>
      </c>
      <c r="V18" s="45">
        <v>1</v>
      </c>
      <c r="W18" s="66">
        <v>1</v>
      </c>
      <c r="X18" s="66">
        <v>1</v>
      </c>
      <c r="Y18" s="413">
        <v>1</v>
      </c>
      <c r="Z18" s="414">
        <v>15</v>
      </c>
      <c r="AA18" s="45">
        <v>1</v>
      </c>
      <c r="AB18" s="66">
        <v>1</v>
      </c>
      <c r="AC18" s="66">
        <v>2</v>
      </c>
      <c r="AD18" s="413">
        <v>1</v>
      </c>
      <c r="AE18" s="42">
        <v>15</v>
      </c>
      <c r="AI18" s="43"/>
    </row>
    <row r="19" spans="1:35" ht="12.75">
      <c r="A19" s="414">
        <v>16</v>
      </c>
      <c r="B19" s="45">
        <v>2</v>
      </c>
      <c r="C19" s="66">
        <v>1</v>
      </c>
      <c r="D19" s="66">
        <v>1</v>
      </c>
      <c r="E19" s="413">
        <v>1</v>
      </c>
      <c r="F19" s="414">
        <v>16</v>
      </c>
      <c r="G19" s="45">
        <v>1</v>
      </c>
      <c r="H19" s="66">
        <v>1</v>
      </c>
      <c r="I19" s="66">
        <v>1</v>
      </c>
      <c r="J19" s="413">
        <v>1</v>
      </c>
      <c r="K19" s="414">
        <v>16</v>
      </c>
      <c r="L19" s="45">
        <v>2</v>
      </c>
      <c r="M19" s="66">
        <v>2</v>
      </c>
      <c r="N19" s="66">
        <v>3</v>
      </c>
      <c r="O19" s="413">
        <v>2</v>
      </c>
      <c r="P19" s="414">
        <v>16</v>
      </c>
      <c r="Q19" s="45">
        <v>1</v>
      </c>
      <c r="R19" s="66">
        <v>1</v>
      </c>
      <c r="S19" s="66">
        <v>2</v>
      </c>
      <c r="T19" s="413">
        <v>1</v>
      </c>
      <c r="U19" s="414">
        <v>16</v>
      </c>
      <c r="V19" s="45">
        <v>2</v>
      </c>
      <c r="W19" s="66">
        <v>2</v>
      </c>
      <c r="X19" s="66">
        <v>1</v>
      </c>
      <c r="Y19" s="413">
        <v>1</v>
      </c>
      <c r="Z19" s="414">
        <v>16</v>
      </c>
      <c r="AA19" s="45">
        <v>2</v>
      </c>
      <c r="AB19" s="66">
        <v>1</v>
      </c>
      <c r="AC19" s="66">
        <v>1</v>
      </c>
      <c r="AD19" s="413">
        <v>3</v>
      </c>
      <c r="AE19" s="42">
        <v>16</v>
      </c>
      <c r="AI19" s="43"/>
    </row>
    <row r="20" spans="1:35" ht="12.75">
      <c r="A20" s="414">
        <v>17</v>
      </c>
      <c r="B20" s="45">
        <v>1</v>
      </c>
      <c r="C20" s="66">
        <v>1</v>
      </c>
      <c r="D20" s="66">
        <v>1</v>
      </c>
      <c r="E20" s="413">
        <v>1</v>
      </c>
      <c r="F20" s="414">
        <v>17</v>
      </c>
      <c r="G20" s="45">
        <v>1</v>
      </c>
      <c r="H20" s="66">
        <v>1</v>
      </c>
      <c r="I20" s="66">
        <v>1</v>
      </c>
      <c r="J20" s="413">
        <v>1</v>
      </c>
      <c r="K20" s="414">
        <v>17</v>
      </c>
      <c r="L20" s="45">
        <v>1</v>
      </c>
      <c r="M20" s="66">
        <v>1</v>
      </c>
      <c r="N20" s="66">
        <v>3</v>
      </c>
      <c r="O20" s="413">
        <v>1</v>
      </c>
      <c r="P20" s="414">
        <v>17</v>
      </c>
      <c r="Q20" s="45">
        <v>1</v>
      </c>
      <c r="R20" s="66">
        <v>1</v>
      </c>
      <c r="S20" s="66">
        <v>1</v>
      </c>
      <c r="T20" s="413">
        <v>2</v>
      </c>
      <c r="U20" s="414">
        <v>17</v>
      </c>
      <c r="V20" s="45">
        <v>1</v>
      </c>
      <c r="W20" s="66">
        <v>1</v>
      </c>
      <c r="X20" s="66">
        <v>1</v>
      </c>
      <c r="Y20" s="413">
        <v>1</v>
      </c>
      <c r="Z20" s="414">
        <v>17</v>
      </c>
      <c r="AA20" s="45">
        <v>1</v>
      </c>
      <c r="AB20" s="66">
        <v>1</v>
      </c>
      <c r="AC20" s="66">
        <v>1</v>
      </c>
      <c r="AD20" s="413">
        <v>1</v>
      </c>
      <c r="AE20" s="42">
        <v>17</v>
      </c>
      <c r="AI20" s="43"/>
    </row>
    <row r="21" spans="1:35" ht="12.75">
      <c r="A21" s="412">
        <v>18</v>
      </c>
      <c r="B21" s="411">
        <v>1</v>
      </c>
      <c r="C21" s="410">
        <v>1</v>
      </c>
      <c r="D21" s="410">
        <v>1</v>
      </c>
      <c r="E21" s="409">
        <v>1</v>
      </c>
      <c r="F21" s="412">
        <v>18</v>
      </c>
      <c r="G21" s="411">
        <v>2</v>
      </c>
      <c r="H21" s="410">
        <v>1</v>
      </c>
      <c r="I21" s="410">
        <v>1</v>
      </c>
      <c r="J21" s="409">
        <v>1</v>
      </c>
      <c r="K21" s="412">
        <v>18</v>
      </c>
      <c r="L21" s="411">
        <v>2</v>
      </c>
      <c r="M21" s="410">
        <v>1</v>
      </c>
      <c r="N21" s="410">
        <v>1</v>
      </c>
      <c r="O21" s="409">
        <v>2</v>
      </c>
      <c r="P21" s="412">
        <v>18</v>
      </c>
      <c r="Q21" s="411">
        <v>1</v>
      </c>
      <c r="R21" s="410">
        <v>1</v>
      </c>
      <c r="S21" s="410">
        <v>1</v>
      </c>
      <c r="T21" s="409">
        <v>1</v>
      </c>
      <c r="U21" s="412">
        <v>18</v>
      </c>
      <c r="V21" s="411">
        <v>2</v>
      </c>
      <c r="W21" s="410">
        <v>2</v>
      </c>
      <c r="X21" s="410">
        <v>2</v>
      </c>
      <c r="Y21" s="409">
        <v>1</v>
      </c>
      <c r="Z21" s="412">
        <v>18</v>
      </c>
      <c r="AA21" s="411">
        <v>1</v>
      </c>
      <c r="AB21" s="410">
        <v>1</v>
      </c>
      <c r="AC21" s="410">
        <v>1</v>
      </c>
      <c r="AD21" s="409">
        <v>1</v>
      </c>
      <c r="AE21" s="42">
        <v>18</v>
      </c>
      <c r="AI21" s="43"/>
    </row>
    <row r="22" spans="1:35" ht="13.5" thickBot="1">
      <c r="A22" s="408" t="s">
        <v>215</v>
      </c>
      <c r="B22" s="407">
        <f>SUM(B4:B21)</f>
        <v>28</v>
      </c>
      <c r="C22" s="395">
        <f>SUM(C4:C21)</f>
        <v>24</v>
      </c>
      <c r="D22" s="395">
        <f>SUM(D4:D21)</f>
        <v>19</v>
      </c>
      <c r="E22" s="406">
        <f>SUM(E4:E21)</f>
        <v>23</v>
      </c>
      <c r="F22" s="408" t="s">
        <v>215</v>
      </c>
      <c r="G22" s="407">
        <f>SUM(G4:G21)</f>
        <v>20</v>
      </c>
      <c r="H22" s="395">
        <f>SUM(H4:H21)</f>
        <v>20</v>
      </c>
      <c r="I22" s="395">
        <f>SUM(I4:I21)</f>
        <v>22</v>
      </c>
      <c r="J22" s="406">
        <f>SUM(J4:J21)</f>
        <v>26</v>
      </c>
      <c r="K22" s="408" t="s">
        <v>215</v>
      </c>
      <c r="L22" s="407">
        <f>SUM(L4:L21)</f>
        <v>27</v>
      </c>
      <c r="M22" s="395">
        <f>SUM(M4:M21)</f>
        <v>27</v>
      </c>
      <c r="N22" s="395">
        <f>SUM(N4:N21)</f>
        <v>30</v>
      </c>
      <c r="O22" s="406">
        <f>SUM(O4:O21)</f>
        <v>25</v>
      </c>
      <c r="P22" s="408" t="s">
        <v>215</v>
      </c>
      <c r="Q22" s="407">
        <f>SUM(Q4:Q21)</f>
        <v>23</v>
      </c>
      <c r="R22" s="395">
        <f>SUM(R4:R21)</f>
        <v>21</v>
      </c>
      <c r="S22" s="395">
        <f>SUM(S4:S21)</f>
        <v>22</v>
      </c>
      <c r="T22" s="406">
        <f>SUM(T4:T21)</f>
        <v>24</v>
      </c>
      <c r="U22" s="408" t="s">
        <v>215</v>
      </c>
      <c r="V22" s="407">
        <f>SUM(V4:V21)</f>
        <v>24</v>
      </c>
      <c r="W22" s="395">
        <f>SUM(W4:W21)</f>
        <v>25</v>
      </c>
      <c r="X22" s="395">
        <f>SUM(X4:X21)</f>
        <v>23</v>
      </c>
      <c r="Y22" s="406">
        <f>SUM(Y4:Y21)</f>
        <v>24</v>
      </c>
      <c r="Z22" s="408" t="s">
        <v>215</v>
      </c>
      <c r="AA22" s="407">
        <f>SUM(AA4:AA21)</f>
        <v>21</v>
      </c>
      <c r="AB22" s="395">
        <f>SUM(AB4:AB21)</f>
        <v>21</v>
      </c>
      <c r="AC22" s="395">
        <f>SUM(AC4:AC21)</f>
        <v>23</v>
      </c>
      <c r="AD22" s="406">
        <f>SUM(AD4:AD21)</f>
        <v>23</v>
      </c>
      <c r="AE22" s="405" t="s">
        <v>215</v>
      </c>
      <c r="AF22" s="404">
        <f>SUM(AF4:AF21)</f>
        <v>0</v>
      </c>
      <c r="AG22" s="404">
        <f>SUM(AG4:AG21)</f>
        <v>0</v>
      </c>
      <c r="AH22" s="404">
        <f>SUM(AH4:AH21)</f>
        <v>0</v>
      </c>
      <c r="AI22" s="403">
        <f>SUM(AI4:AI21)</f>
        <v>0</v>
      </c>
    </row>
    <row r="23" spans="1:35" ht="14.25" thickBot="1" thickTop="1">
      <c r="A23" s="402"/>
      <c r="B23" s="401"/>
      <c r="C23" s="401"/>
      <c r="D23" s="401"/>
      <c r="E23" s="400">
        <f>SUM(B22:E22)</f>
        <v>94</v>
      </c>
      <c r="F23" s="402"/>
      <c r="G23" s="401"/>
      <c r="H23" s="401"/>
      <c r="I23" s="401"/>
      <c r="J23" s="400">
        <f>SUM(G22:J22)</f>
        <v>88</v>
      </c>
      <c r="K23" s="402"/>
      <c r="L23" s="401"/>
      <c r="M23" s="401"/>
      <c r="N23" s="401"/>
      <c r="O23" s="400">
        <f>SUM(L22:O22)</f>
        <v>109</v>
      </c>
      <c r="P23" s="402"/>
      <c r="Q23" s="401"/>
      <c r="R23" s="401"/>
      <c r="S23" s="401"/>
      <c r="T23" s="400">
        <f>SUM(Q22:T22)</f>
        <v>90</v>
      </c>
      <c r="U23" s="402"/>
      <c r="V23" s="401"/>
      <c r="W23" s="401"/>
      <c r="X23" s="401"/>
      <c r="Y23" s="400">
        <f>SUM(V22:Y22)</f>
        <v>96</v>
      </c>
      <c r="Z23" s="402"/>
      <c r="AA23" s="401"/>
      <c r="AB23" s="401"/>
      <c r="AC23" s="401"/>
      <c r="AD23" s="400">
        <f>SUM(AA22:AD22)</f>
        <v>88</v>
      </c>
      <c r="AE23" s="42"/>
      <c r="AI23" s="43">
        <f>SUM(AF22:AI22)</f>
        <v>0</v>
      </c>
    </row>
    <row r="24" spans="1:35" ht="12.75" hidden="1">
      <c r="A24" s="399"/>
      <c r="B24" s="244">
        <v>1</v>
      </c>
      <c r="C24" s="244">
        <v>1</v>
      </c>
      <c r="D24" s="244">
        <v>1</v>
      </c>
      <c r="E24" s="398">
        <v>1</v>
      </c>
      <c r="F24" s="399"/>
      <c r="G24" s="244">
        <v>1</v>
      </c>
      <c r="H24" s="244">
        <v>1</v>
      </c>
      <c r="I24" s="244">
        <v>1</v>
      </c>
      <c r="J24" s="398">
        <v>1</v>
      </c>
      <c r="K24" s="399"/>
      <c r="L24" s="244">
        <v>1</v>
      </c>
      <c r="M24" s="244">
        <v>1</v>
      </c>
      <c r="N24" s="244">
        <v>1</v>
      </c>
      <c r="O24" s="398">
        <v>1</v>
      </c>
      <c r="P24" s="399"/>
      <c r="Q24" s="244">
        <v>1</v>
      </c>
      <c r="R24" s="244">
        <v>1</v>
      </c>
      <c r="S24" s="244">
        <v>1</v>
      </c>
      <c r="T24" s="398">
        <v>1</v>
      </c>
      <c r="U24" s="399"/>
      <c r="V24" s="244">
        <v>1</v>
      </c>
      <c r="W24" s="244">
        <v>1</v>
      </c>
      <c r="X24" s="244">
        <v>1</v>
      </c>
      <c r="Y24" s="398">
        <v>1</v>
      </c>
      <c r="Z24" s="399"/>
      <c r="AA24" s="244">
        <v>1</v>
      </c>
      <c r="AB24" s="244">
        <v>1</v>
      </c>
      <c r="AC24" s="244">
        <v>1</v>
      </c>
      <c r="AD24" s="398">
        <v>1</v>
      </c>
      <c r="AE24" s="399"/>
      <c r="AF24" s="244">
        <v>1</v>
      </c>
      <c r="AG24" s="244">
        <v>1</v>
      </c>
      <c r="AH24" s="244">
        <v>1</v>
      </c>
      <c r="AI24" s="398">
        <v>1</v>
      </c>
    </row>
    <row r="26" ht="13.5" thickBot="1">
      <c r="A26" s="430" t="str">
        <f>'[1]V21'!$Y$14</f>
        <v>Bochumer MC</v>
      </c>
    </row>
    <row r="27" spans="1:42" ht="12.75">
      <c r="A27" s="429"/>
      <c r="B27" s="428" t="str">
        <f>'[1]V21'!$F$19&amp;" / Leßner"</f>
        <v>Ermel / Leßner</v>
      </c>
      <c r="C27" s="427"/>
      <c r="D27" s="427"/>
      <c r="E27" s="426"/>
      <c r="F27" s="429"/>
      <c r="G27" s="428" t="str">
        <f>'[1]V21'!$F$20</f>
        <v>Lehmann</v>
      </c>
      <c r="H27" s="427"/>
      <c r="I27" s="427"/>
      <c r="J27" s="426"/>
      <c r="K27" s="429"/>
      <c r="L27" s="428" t="str">
        <f>'[1]V21'!$F$21</f>
        <v>Aschenbrenner</v>
      </c>
      <c r="M27" s="427"/>
      <c r="N27" s="427"/>
      <c r="O27" s="426"/>
      <c r="P27" s="429"/>
      <c r="Q27" s="428" t="str">
        <f>'[1]V21'!$F$22</f>
        <v>Hüppen</v>
      </c>
      <c r="R27" s="427"/>
      <c r="S27" s="427"/>
      <c r="T27" s="426"/>
      <c r="U27" s="429"/>
      <c r="V27" s="428" t="str">
        <f>'[1]V21'!$F$23</f>
        <v>Honerkamp</v>
      </c>
      <c r="W27" s="427"/>
      <c r="X27" s="427"/>
      <c r="Y27" s="426"/>
      <c r="Z27" s="429"/>
      <c r="AA27" s="428" t="str">
        <f>'[1]V21'!$F$24</f>
        <v>Hübsch</v>
      </c>
      <c r="AB27" s="427"/>
      <c r="AC27" s="427"/>
      <c r="AD27" s="426"/>
      <c r="AE27" s="425"/>
      <c r="AF27" s="424"/>
      <c r="AG27" s="424"/>
      <c r="AH27" s="424"/>
      <c r="AI27" s="423"/>
      <c r="AJ27" s="422"/>
      <c r="AK27" s="422"/>
      <c r="AL27" s="422"/>
      <c r="AN27" s="422"/>
      <c r="AO27" s="422"/>
      <c r="AP27" s="422"/>
    </row>
    <row r="28" spans="1:35" ht="12.75">
      <c r="A28" s="421" t="s">
        <v>257</v>
      </c>
      <c r="B28" s="420">
        <v>1</v>
      </c>
      <c r="C28" s="419">
        <v>2</v>
      </c>
      <c r="D28" s="419">
        <v>3</v>
      </c>
      <c r="E28" s="418">
        <v>4</v>
      </c>
      <c r="F28" s="421" t="s">
        <v>257</v>
      </c>
      <c r="G28" s="420">
        <v>1</v>
      </c>
      <c r="H28" s="419">
        <v>2</v>
      </c>
      <c r="I28" s="419">
        <v>3</v>
      </c>
      <c r="J28" s="418">
        <v>4</v>
      </c>
      <c r="K28" s="421" t="s">
        <v>257</v>
      </c>
      <c r="L28" s="420">
        <v>1</v>
      </c>
      <c r="M28" s="419">
        <v>2</v>
      </c>
      <c r="N28" s="419">
        <v>3</v>
      </c>
      <c r="O28" s="418">
        <v>4</v>
      </c>
      <c r="P28" s="421" t="s">
        <v>257</v>
      </c>
      <c r="Q28" s="420">
        <v>1</v>
      </c>
      <c r="R28" s="419">
        <v>2</v>
      </c>
      <c r="S28" s="419">
        <v>3</v>
      </c>
      <c r="T28" s="418">
        <v>4</v>
      </c>
      <c r="U28" s="421" t="s">
        <v>257</v>
      </c>
      <c r="V28" s="420">
        <v>1</v>
      </c>
      <c r="W28" s="419">
        <v>2</v>
      </c>
      <c r="X28" s="419">
        <v>3</v>
      </c>
      <c r="Y28" s="418">
        <v>4</v>
      </c>
      <c r="Z28" s="421" t="s">
        <v>257</v>
      </c>
      <c r="AA28" s="420">
        <v>1</v>
      </c>
      <c r="AB28" s="419">
        <v>2</v>
      </c>
      <c r="AC28" s="419">
        <v>3</v>
      </c>
      <c r="AD28" s="418">
        <v>4</v>
      </c>
      <c r="AE28" s="36" t="s">
        <v>257</v>
      </c>
      <c r="AF28" s="37">
        <v>1</v>
      </c>
      <c r="AG28" s="37">
        <v>2</v>
      </c>
      <c r="AH28" s="37">
        <v>3</v>
      </c>
      <c r="AI28" s="38">
        <v>4</v>
      </c>
    </row>
    <row r="29" spans="1:35" ht="12.75">
      <c r="A29" s="414">
        <v>1</v>
      </c>
      <c r="B29" s="45">
        <v>2</v>
      </c>
      <c r="C29" s="416">
        <v>1</v>
      </c>
      <c r="D29" s="432">
        <v>1</v>
      </c>
      <c r="E29" s="415">
        <v>1</v>
      </c>
      <c r="F29" s="414">
        <v>1</v>
      </c>
      <c r="G29" s="417">
        <v>1</v>
      </c>
      <c r="H29" s="416">
        <v>1</v>
      </c>
      <c r="I29" s="416">
        <v>1</v>
      </c>
      <c r="J29" s="415">
        <v>1</v>
      </c>
      <c r="K29" s="414">
        <v>1</v>
      </c>
      <c r="L29" s="417">
        <v>1</v>
      </c>
      <c r="M29" s="416">
        <v>1</v>
      </c>
      <c r="N29" s="416">
        <v>1</v>
      </c>
      <c r="O29" s="415">
        <v>1</v>
      </c>
      <c r="P29" s="414">
        <v>1</v>
      </c>
      <c r="Q29" s="417">
        <v>2</v>
      </c>
      <c r="R29" s="416">
        <v>1</v>
      </c>
      <c r="S29" s="416">
        <v>1</v>
      </c>
      <c r="T29" s="415">
        <v>1</v>
      </c>
      <c r="U29" s="414">
        <v>1</v>
      </c>
      <c r="V29" s="417">
        <v>1</v>
      </c>
      <c r="W29" s="416">
        <v>1</v>
      </c>
      <c r="X29" s="416">
        <v>1</v>
      </c>
      <c r="Y29" s="415">
        <v>1</v>
      </c>
      <c r="Z29" s="414">
        <v>1</v>
      </c>
      <c r="AA29" s="417">
        <v>2</v>
      </c>
      <c r="AB29" s="416">
        <v>1</v>
      </c>
      <c r="AC29" s="416">
        <v>1</v>
      </c>
      <c r="AD29" s="415">
        <v>1</v>
      </c>
      <c r="AE29" s="42">
        <v>1</v>
      </c>
      <c r="AI29" s="43"/>
    </row>
    <row r="30" spans="1:35" ht="12.75">
      <c r="A30" s="414">
        <v>2</v>
      </c>
      <c r="B30" s="45">
        <v>1</v>
      </c>
      <c r="C30" s="66">
        <v>1</v>
      </c>
      <c r="D30" s="47">
        <v>1</v>
      </c>
      <c r="E30" s="413">
        <v>1</v>
      </c>
      <c r="F30" s="414">
        <v>2</v>
      </c>
      <c r="G30" s="45">
        <v>1</v>
      </c>
      <c r="H30" s="66">
        <v>1</v>
      </c>
      <c r="I30" s="66">
        <v>1</v>
      </c>
      <c r="J30" s="413">
        <v>3</v>
      </c>
      <c r="K30" s="414">
        <v>2</v>
      </c>
      <c r="L30" s="45">
        <v>1</v>
      </c>
      <c r="M30" s="66">
        <v>1</v>
      </c>
      <c r="N30" s="66">
        <v>4</v>
      </c>
      <c r="O30" s="413">
        <v>2</v>
      </c>
      <c r="P30" s="414">
        <v>2</v>
      </c>
      <c r="Q30" s="45">
        <v>1</v>
      </c>
      <c r="R30" s="66">
        <v>2</v>
      </c>
      <c r="S30" s="66">
        <v>1</v>
      </c>
      <c r="T30" s="413">
        <v>1</v>
      </c>
      <c r="U30" s="414">
        <v>2</v>
      </c>
      <c r="V30" s="45">
        <v>1</v>
      </c>
      <c r="W30" s="66">
        <v>1</v>
      </c>
      <c r="X30" s="66">
        <v>1</v>
      </c>
      <c r="Y30" s="413">
        <v>1</v>
      </c>
      <c r="Z30" s="414">
        <v>2</v>
      </c>
      <c r="AA30" s="45">
        <v>1</v>
      </c>
      <c r="AB30" s="66">
        <v>1</v>
      </c>
      <c r="AC30" s="66">
        <v>1</v>
      </c>
      <c r="AD30" s="413">
        <v>1</v>
      </c>
      <c r="AE30" s="42">
        <v>2</v>
      </c>
      <c r="AI30" s="43"/>
    </row>
    <row r="31" spans="1:35" ht="12.75">
      <c r="A31" s="414">
        <v>3</v>
      </c>
      <c r="B31" s="45">
        <v>4</v>
      </c>
      <c r="C31" s="66">
        <v>3</v>
      </c>
      <c r="D31" s="47">
        <v>5</v>
      </c>
      <c r="E31" s="413">
        <v>2</v>
      </c>
      <c r="F31" s="414">
        <v>3</v>
      </c>
      <c r="G31" s="45">
        <v>1</v>
      </c>
      <c r="H31" s="66">
        <v>2</v>
      </c>
      <c r="I31" s="66">
        <v>1</v>
      </c>
      <c r="J31" s="413">
        <v>2</v>
      </c>
      <c r="K31" s="414">
        <v>3</v>
      </c>
      <c r="L31" s="45">
        <v>1</v>
      </c>
      <c r="M31" s="66">
        <v>3</v>
      </c>
      <c r="N31" s="66">
        <v>2</v>
      </c>
      <c r="O31" s="413">
        <v>1</v>
      </c>
      <c r="P31" s="414">
        <v>3</v>
      </c>
      <c r="Q31" s="45">
        <v>1</v>
      </c>
      <c r="R31" s="66">
        <v>2</v>
      </c>
      <c r="S31" s="66">
        <v>1</v>
      </c>
      <c r="T31" s="413">
        <v>3</v>
      </c>
      <c r="U31" s="414">
        <v>3</v>
      </c>
      <c r="V31" s="45">
        <v>2</v>
      </c>
      <c r="W31" s="66">
        <v>2</v>
      </c>
      <c r="X31" s="66">
        <v>1</v>
      </c>
      <c r="Y31" s="413">
        <v>2</v>
      </c>
      <c r="Z31" s="414">
        <v>3</v>
      </c>
      <c r="AA31" s="45">
        <v>1</v>
      </c>
      <c r="AB31" s="66">
        <v>1</v>
      </c>
      <c r="AC31" s="66">
        <v>1</v>
      </c>
      <c r="AD31" s="413">
        <v>2</v>
      </c>
      <c r="AE31" s="42">
        <v>3</v>
      </c>
      <c r="AI31" s="43"/>
    </row>
    <row r="32" spans="1:35" ht="12.75">
      <c r="A32" s="414">
        <v>4</v>
      </c>
      <c r="B32" s="45">
        <v>2</v>
      </c>
      <c r="C32" s="66">
        <v>1</v>
      </c>
      <c r="D32" s="47">
        <v>3</v>
      </c>
      <c r="E32" s="413">
        <v>2</v>
      </c>
      <c r="F32" s="414">
        <v>4</v>
      </c>
      <c r="G32" s="45">
        <v>1</v>
      </c>
      <c r="H32" s="66">
        <v>1</v>
      </c>
      <c r="I32" s="66">
        <v>2</v>
      </c>
      <c r="J32" s="413">
        <v>2</v>
      </c>
      <c r="K32" s="414">
        <v>4</v>
      </c>
      <c r="L32" s="45">
        <v>1</v>
      </c>
      <c r="M32" s="66">
        <v>3</v>
      </c>
      <c r="N32" s="66">
        <v>1</v>
      </c>
      <c r="O32" s="413">
        <v>2</v>
      </c>
      <c r="P32" s="414">
        <v>4</v>
      </c>
      <c r="Q32" s="45">
        <v>1</v>
      </c>
      <c r="R32" s="66">
        <v>2</v>
      </c>
      <c r="S32" s="66">
        <v>1</v>
      </c>
      <c r="T32" s="413">
        <v>2</v>
      </c>
      <c r="U32" s="414">
        <v>4</v>
      </c>
      <c r="V32" s="45">
        <v>2</v>
      </c>
      <c r="W32" s="66">
        <v>1</v>
      </c>
      <c r="X32" s="66">
        <v>3</v>
      </c>
      <c r="Y32" s="413">
        <v>2</v>
      </c>
      <c r="Z32" s="414">
        <v>4</v>
      </c>
      <c r="AA32" s="45">
        <v>3</v>
      </c>
      <c r="AB32" s="66">
        <v>1</v>
      </c>
      <c r="AC32" s="66">
        <v>1</v>
      </c>
      <c r="AD32" s="413">
        <v>1</v>
      </c>
      <c r="AE32" s="42">
        <v>4</v>
      </c>
      <c r="AI32" s="43"/>
    </row>
    <row r="33" spans="1:35" ht="12.75">
      <c r="A33" s="414">
        <v>5</v>
      </c>
      <c r="B33" s="45">
        <v>3</v>
      </c>
      <c r="C33" s="66">
        <v>4</v>
      </c>
      <c r="D33" s="47">
        <v>1</v>
      </c>
      <c r="E33" s="413">
        <v>1</v>
      </c>
      <c r="F33" s="414">
        <v>5</v>
      </c>
      <c r="G33" s="45">
        <v>1</v>
      </c>
      <c r="H33" s="66">
        <v>1</v>
      </c>
      <c r="I33" s="66">
        <v>1</v>
      </c>
      <c r="J33" s="413">
        <v>1</v>
      </c>
      <c r="K33" s="414">
        <v>5</v>
      </c>
      <c r="L33" s="45">
        <v>1</v>
      </c>
      <c r="M33" s="66">
        <v>1</v>
      </c>
      <c r="N33" s="66">
        <v>1</v>
      </c>
      <c r="O33" s="413">
        <v>1</v>
      </c>
      <c r="P33" s="414">
        <v>5</v>
      </c>
      <c r="Q33" s="45">
        <v>1</v>
      </c>
      <c r="R33" s="66">
        <v>3</v>
      </c>
      <c r="S33" s="66">
        <v>3</v>
      </c>
      <c r="T33" s="413">
        <v>2</v>
      </c>
      <c r="U33" s="414">
        <v>5</v>
      </c>
      <c r="V33" s="45">
        <v>1</v>
      </c>
      <c r="W33" s="66">
        <v>1</v>
      </c>
      <c r="X33" s="66">
        <v>1</v>
      </c>
      <c r="Y33" s="413">
        <v>1</v>
      </c>
      <c r="Z33" s="414">
        <v>5</v>
      </c>
      <c r="AA33" s="45">
        <v>1</v>
      </c>
      <c r="AB33" s="66">
        <v>2</v>
      </c>
      <c r="AC33" s="66">
        <v>1</v>
      </c>
      <c r="AD33" s="413">
        <v>1</v>
      </c>
      <c r="AE33" s="42">
        <v>5</v>
      </c>
      <c r="AI33" s="43"/>
    </row>
    <row r="34" spans="1:35" ht="12.75">
      <c r="A34" s="414">
        <v>6</v>
      </c>
      <c r="B34" s="45">
        <v>2</v>
      </c>
      <c r="C34" s="66">
        <v>1</v>
      </c>
      <c r="D34" s="47">
        <v>2</v>
      </c>
      <c r="E34" s="413">
        <v>1</v>
      </c>
      <c r="F34" s="414">
        <v>6</v>
      </c>
      <c r="G34" s="45">
        <v>1</v>
      </c>
      <c r="H34" s="66">
        <v>2</v>
      </c>
      <c r="I34" s="66">
        <v>2</v>
      </c>
      <c r="J34" s="413">
        <v>2</v>
      </c>
      <c r="K34" s="414">
        <v>6</v>
      </c>
      <c r="L34" s="45">
        <v>2</v>
      </c>
      <c r="M34" s="66">
        <v>1</v>
      </c>
      <c r="N34" s="66">
        <v>2</v>
      </c>
      <c r="O34" s="413">
        <v>2</v>
      </c>
      <c r="P34" s="414">
        <v>6</v>
      </c>
      <c r="Q34" s="45">
        <v>1</v>
      </c>
      <c r="R34" s="66">
        <v>2</v>
      </c>
      <c r="S34" s="66">
        <v>1</v>
      </c>
      <c r="T34" s="413">
        <v>1</v>
      </c>
      <c r="U34" s="414">
        <v>6</v>
      </c>
      <c r="V34" s="45">
        <v>2</v>
      </c>
      <c r="W34" s="66">
        <v>2</v>
      </c>
      <c r="X34" s="66">
        <v>1</v>
      </c>
      <c r="Y34" s="413">
        <v>2</v>
      </c>
      <c r="Z34" s="414">
        <v>6</v>
      </c>
      <c r="AA34" s="45">
        <v>2</v>
      </c>
      <c r="AB34" s="66">
        <v>2</v>
      </c>
      <c r="AC34" s="66">
        <v>2</v>
      </c>
      <c r="AD34" s="413">
        <v>2</v>
      </c>
      <c r="AE34" s="42">
        <v>6</v>
      </c>
      <c r="AI34" s="43"/>
    </row>
    <row r="35" spans="1:35" ht="12.75">
      <c r="A35" s="414">
        <v>7</v>
      </c>
      <c r="B35" s="45">
        <v>1</v>
      </c>
      <c r="C35" s="66">
        <v>1</v>
      </c>
      <c r="D35" s="47">
        <v>1</v>
      </c>
      <c r="E35" s="413">
        <v>2</v>
      </c>
      <c r="F35" s="414">
        <v>7</v>
      </c>
      <c r="G35" s="45">
        <v>1</v>
      </c>
      <c r="H35" s="66">
        <v>1</v>
      </c>
      <c r="I35" s="66">
        <v>1</v>
      </c>
      <c r="J35" s="413">
        <v>1</v>
      </c>
      <c r="K35" s="414">
        <v>7</v>
      </c>
      <c r="L35" s="45">
        <v>1</v>
      </c>
      <c r="M35" s="66">
        <v>1</v>
      </c>
      <c r="N35" s="66">
        <v>1</v>
      </c>
      <c r="O35" s="413">
        <v>1</v>
      </c>
      <c r="P35" s="414">
        <v>7</v>
      </c>
      <c r="Q35" s="45">
        <v>1</v>
      </c>
      <c r="R35" s="66">
        <v>1</v>
      </c>
      <c r="S35" s="66">
        <v>1</v>
      </c>
      <c r="T35" s="413">
        <v>1</v>
      </c>
      <c r="U35" s="414">
        <v>7</v>
      </c>
      <c r="V35" s="45">
        <v>1</v>
      </c>
      <c r="W35" s="66">
        <v>1</v>
      </c>
      <c r="X35" s="66">
        <v>1</v>
      </c>
      <c r="Y35" s="413">
        <v>1</v>
      </c>
      <c r="Z35" s="414">
        <v>7</v>
      </c>
      <c r="AA35" s="45">
        <v>1</v>
      </c>
      <c r="AB35" s="66">
        <v>1</v>
      </c>
      <c r="AC35" s="66">
        <v>1</v>
      </c>
      <c r="AD35" s="413">
        <v>1</v>
      </c>
      <c r="AE35" s="42">
        <v>7</v>
      </c>
      <c r="AI35" s="43"/>
    </row>
    <row r="36" spans="1:35" ht="12.75">
      <c r="A36" s="414">
        <v>8</v>
      </c>
      <c r="B36" s="45">
        <v>3</v>
      </c>
      <c r="C36" s="66">
        <v>1</v>
      </c>
      <c r="D36" s="47">
        <v>2</v>
      </c>
      <c r="E36" s="413">
        <v>2</v>
      </c>
      <c r="F36" s="414">
        <v>8</v>
      </c>
      <c r="G36" s="45">
        <v>1</v>
      </c>
      <c r="H36" s="66">
        <v>4</v>
      </c>
      <c r="I36" s="66">
        <v>1</v>
      </c>
      <c r="J36" s="413">
        <v>1</v>
      </c>
      <c r="K36" s="414">
        <v>8</v>
      </c>
      <c r="L36" s="45">
        <v>3</v>
      </c>
      <c r="M36" s="66">
        <v>1</v>
      </c>
      <c r="N36" s="66">
        <v>2</v>
      </c>
      <c r="O36" s="413">
        <v>1</v>
      </c>
      <c r="P36" s="414">
        <v>8</v>
      </c>
      <c r="Q36" s="45">
        <v>1</v>
      </c>
      <c r="R36" s="66">
        <v>2</v>
      </c>
      <c r="S36" s="66">
        <v>1</v>
      </c>
      <c r="T36" s="413">
        <v>1</v>
      </c>
      <c r="U36" s="414">
        <v>8</v>
      </c>
      <c r="V36" s="45">
        <v>2</v>
      </c>
      <c r="W36" s="66">
        <v>2</v>
      </c>
      <c r="X36" s="66">
        <v>1</v>
      </c>
      <c r="Y36" s="413">
        <v>1</v>
      </c>
      <c r="Z36" s="414">
        <v>8</v>
      </c>
      <c r="AA36" s="45">
        <v>1</v>
      </c>
      <c r="AB36" s="66">
        <v>1</v>
      </c>
      <c r="AC36" s="66">
        <v>1</v>
      </c>
      <c r="AD36" s="413">
        <v>1</v>
      </c>
      <c r="AE36" s="42">
        <v>8</v>
      </c>
      <c r="AI36" s="43"/>
    </row>
    <row r="37" spans="1:35" ht="12.75">
      <c r="A37" s="414">
        <v>9</v>
      </c>
      <c r="B37" s="45">
        <v>1</v>
      </c>
      <c r="C37" s="66">
        <v>2</v>
      </c>
      <c r="D37" s="47">
        <v>2</v>
      </c>
      <c r="E37" s="413">
        <v>1</v>
      </c>
      <c r="F37" s="414">
        <v>9</v>
      </c>
      <c r="G37" s="45">
        <v>1</v>
      </c>
      <c r="H37" s="66">
        <v>1</v>
      </c>
      <c r="I37" s="66">
        <v>1</v>
      </c>
      <c r="J37" s="413">
        <v>1</v>
      </c>
      <c r="K37" s="414">
        <v>9</v>
      </c>
      <c r="L37" s="45">
        <v>1</v>
      </c>
      <c r="M37" s="66">
        <v>1</v>
      </c>
      <c r="N37" s="66">
        <v>1</v>
      </c>
      <c r="O37" s="413">
        <v>1</v>
      </c>
      <c r="P37" s="414">
        <v>9</v>
      </c>
      <c r="Q37" s="45">
        <v>1</v>
      </c>
      <c r="R37" s="66">
        <v>1</v>
      </c>
      <c r="S37" s="66">
        <v>1</v>
      </c>
      <c r="T37" s="413">
        <v>1</v>
      </c>
      <c r="U37" s="414">
        <v>9</v>
      </c>
      <c r="V37" s="45">
        <v>1</v>
      </c>
      <c r="W37" s="66">
        <v>1</v>
      </c>
      <c r="X37" s="66">
        <v>2</v>
      </c>
      <c r="Y37" s="413">
        <v>1</v>
      </c>
      <c r="Z37" s="414">
        <v>9</v>
      </c>
      <c r="AA37" s="45">
        <v>1</v>
      </c>
      <c r="AB37" s="66">
        <v>2</v>
      </c>
      <c r="AC37" s="66">
        <v>1</v>
      </c>
      <c r="AD37" s="413">
        <v>1</v>
      </c>
      <c r="AE37" s="42">
        <v>9</v>
      </c>
      <c r="AI37" s="43"/>
    </row>
    <row r="38" spans="1:35" ht="12.75">
      <c r="A38" s="414">
        <v>10</v>
      </c>
      <c r="B38" s="45">
        <v>2</v>
      </c>
      <c r="C38" s="66">
        <v>1</v>
      </c>
      <c r="D38" s="47">
        <v>2</v>
      </c>
      <c r="E38" s="413">
        <v>1</v>
      </c>
      <c r="F38" s="414">
        <v>10</v>
      </c>
      <c r="G38" s="45">
        <v>1</v>
      </c>
      <c r="H38" s="66">
        <v>1</v>
      </c>
      <c r="I38" s="66">
        <v>1</v>
      </c>
      <c r="J38" s="413">
        <v>2</v>
      </c>
      <c r="K38" s="414">
        <v>10</v>
      </c>
      <c r="L38" s="45">
        <v>2</v>
      </c>
      <c r="M38" s="66">
        <v>1</v>
      </c>
      <c r="N38" s="66">
        <v>1</v>
      </c>
      <c r="O38" s="413">
        <v>1</v>
      </c>
      <c r="P38" s="414">
        <v>10</v>
      </c>
      <c r="Q38" s="45">
        <v>2</v>
      </c>
      <c r="R38" s="66">
        <v>1</v>
      </c>
      <c r="S38" s="66">
        <v>1</v>
      </c>
      <c r="T38" s="413">
        <v>1</v>
      </c>
      <c r="U38" s="414">
        <v>10</v>
      </c>
      <c r="V38" s="45">
        <v>1</v>
      </c>
      <c r="W38" s="66">
        <v>1</v>
      </c>
      <c r="X38" s="66">
        <v>2</v>
      </c>
      <c r="Y38" s="413">
        <v>1</v>
      </c>
      <c r="Z38" s="414">
        <v>10</v>
      </c>
      <c r="AA38" s="45">
        <v>1</v>
      </c>
      <c r="AB38" s="66">
        <v>1</v>
      </c>
      <c r="AC38" s="66">
        <v>2</v>
      </c>
      <c r="AD38" s="413">
        <v>1</v>
      </c>
      <c r="AE38" s="42">
        <v>10</v>
      </c>
      <c r="AI38" s="43"/>
    </row>
    <row r="39" spans="1:35" ht="12.75">
      <c r="A39" s="414">
        <v>11</v>
      </c>
      <c r="B39" s="45">
        <v>1</v>
      </c>
      <c r="C39" s="66">
        <v>1</v>
      </c>
      <c r="D39" s="47">
        <v>1</v>
      </c>
      <c r="E39" s="413">
        <v>1</v>
      </c>
      <c r="F39" s="414">
        <v>11</v>
      </c>
      <c r="G39" s="45">
        <v>1</v>
      </c>
      <c r="H39" s="66">
        <v>1</v>
      </c>
      <c r="I39" s="66">
        <v>1</v>
      </c>
      <c r="J39" s="413">
        <v>1</v>
      </c>
      <c r="K39" s="414">
        <v>11</v>
      </c>
      <c r="L39" s="45">
        <v>1</v>
      </c>
      <c r="M39" s="66">
        <v>1</v>
      </c>
      <c r="N39" s="66">
        <v>1</v>
      </c>
      <c r="O39" s="413">
        <v>1</v>
      </c>
      <c r="P39" s="414">
        <v>11</v>
      </c>
      <c r="Q39" s="45">
        <v>2</v>
      </c>
      <c r="R39" s="66">
        <v>1</v>
      </c>
      <c r="S39" s="66">
        <v>1</v>
      </c>
      <c r="T39" s="413">
        <v>1</v>
      </c>
      <c r="U39" s="414">
        <v>11</v>
      </c>
      <c r="V39" s="45">
        <v>1</v>
      </c>
      <c r="W39" s="66">
        <v>1</v>
      </c>
      <c r="X39" s="66">
        <v>1</v>
      </c>
      <c r="Y39" s="413">
        <v>1</v>
      </c>
      <c r="Z39" s="414">
        <v>11</v>
      </c>
      <c r="AA39" s="45">
        <v>1</v>
      </c>
      <c r="AB39" s="66">
        <v>1</v>
      </c>
      <c r="AC39" s="66">
        <v>1</v>
      </c>
      <c r="AD39" s="413">
        <v>1</v>
      </c>
      <c r="AE39" s="42">
        <v>11</v>
      </c>
      <c r="AI39" s="43"/>
    </row>
    <row r="40" spans="1:35" ht="12.75">
      <c r="A40" s="414">
        <v>12</v>
      </c>
      <c r="B40" s="45">
        <v>1</v>
      </c>
      <c r="C40" s="66">
        <v>1</v>
      </c>
      <c r="D40" s="47">
        <v>1</v>
      </c>
      <c r="E40" s="413">
        <v>1</v>
      </c>
      <c r="F40" s="414">
        <v>12</v>
      </c>
      <c r="G40" s="45">
        <v>1</v>
      </c>
      <c r="H40" s="66">
        <v>1</v>
      </c>
      <c r="I40" s="66">
        <v>2</v>
      </c>
      <c r="J40" s="413">
        <v>2</v>
      </c>
      <c r="K40" s="414">
        <v>12</v>
      </c>
      <c r="L40" s="45">
        <v>2</v>
      </c>
      <c r="M40" s="66">
        <v>2</v>
      </c>
      <c r="N40" s="66">
        <v>2</v>
      </c>
      <c r="O40" s="413">
        <v>1</v>
      </c>
      <c r="P40" s="414">
        <v>12</v>
      </c>
      <c r="Q40" s="45">
        <v>1</v>
      </c>
      <c r="R40" s="66">
        <v>2</v>
      </c>
      <c r="S40" s="66">
        <v>1</v>
      </c>
      <c r="T40" s="413">
        <v>2</v>
      </c>
      <c r="U40" s="414">
        <v>12</v>
      </c>
      <c r="V40" s="45">
        <v>2</v>
      </c>
      <c r="W40" s="66">
        <v>1</v>
      </c>
      <c r="X40" s="66">
        <v>2</v>
      </c>
      <c r="Y40" s="413">
        <v>1</v>
      </c>
      <c r="Z40" s="414">
        <v>12</v>
      </c>
      <c r="AA40" s="45">
        <v>1</v>
      </c>
      <c r="AB40" s="66">
        <v>1</v>
      </c>
      <c r="AC40" s="66">
        <v>2</v>
      </c>
      <c r="AD40" s="413">
        <v>2</v>
      </c>
      <c r="AE40" s="42">
        <v>12</v>
      </c>
      <c r="AI40" s="43"/>
    </row>
    <row r="41" spans="1:35" ht="12.75">
      <c r="A41" s="414">
        <v>13</v>
      </c>
      <c r="B41" s="45">
        <v>1</v>
      </c>
      <c r="C41" s="66">
        <v>1</v>
      </c>
      <c r="D41" s="47">
        <v>1</v>
      </c>
      <c r="E41" s="413">
        <v>2</v>
      </c>
      <c r="F41" s="414">
        <v>13</v>
      </c>
      <c r="G41" s="45">
        <v>1</v>
      </c>
      <c r="H41" s="66">
        <v>1</v>
      </c>
      <c r="I41" s="66">
        <v>1</v>
      </c>
      <c r="J41" s="413">
        <v>1</v>
      </c>
      <c r="K41" s="414">
        <v>13</v>
      </c>
      <c r="L41" s="45">
        <v>1</v>
      </c>
      <c r="M41" s="66">
        <v>1</v>
      </c>
      <c r="N41" s="66">
        <v>2</v>
      </c>
      <c r="O41" s="413">
        <v>1</v>
      </c>
      <c r="P41" s="414">
        <v>13</v>
      </c>
      <c r="Q41" s="45">
        <v>1</v>
      </c>
      <c r="R41" s="66">
        <v>1</v>
      </c>
      <c r="S41" s="66">
        <v>1</v>
      </c>
      <c r="T41" s="413">
        <v>1</v>
      </c>
      <c r="U41" s="414">
        <v>13</v>
      </c>
      <c r="V41" s="45">
        <v>1</v>
      </c>
      <c r="W41" s="66">
        <v>1</v>
      </c>
      <c r="X41" s="66">
        <v>1</v>
      </c>
      <c r="Y41" s="413">
        <v>1</v>
      </c>
      <c r="Z41" s="414">
        <v>13</v>
      </c>
      <c r="AA41" s="45">
        <v>2</v>
      </c>
      <c r="AB41" s="66">
        <v>2</v>
      </c>
      <c r="AC41" s="66">
        <v>1</v>
      </c>
      <c r="AD41" s="413">
        <v>1</v>
      </c>
      <c r="AE41" s="42">
        <v>13</v>
      </c>
      <c r="AI41" s="43"/>
    </row>
    <row r="42" spans="1:35" ht="12.75">
      <c r="A42" s="414">
        <v>14</v>
      </c>
      <c r="B42" s="45">
        <v>1</v>
      </c>
      <c r="C42" s="66">
        <v>1</v>
      </c>
      <c r="D42" s="47">
        <v>1</v>
      </c>
      <c r="E42" s="413">
        <v>2</v>
      </c>
      <c r="F42" s="414">
        <v>14</v>
      </c>
      <c r="G42" s="45">
        <v>2</v>
      </c>
      <c r="H42" s="66">
        <v>2</v>
      </c>
      <c r="I42" s="66">
        <v>1</v>
      </c>
      <c r="J42" s="413">
        <v>1</v>
      </c>
      <c r="K42" s="414">
        <v>14</v>
      </c>
      <c r="L42" s="45">
        <v>2</v>
      </c>
      <c r="M42" s="66">
        <v>1</v>
      </c>
      <c r="N42" s="66">
        <v>1</v>
      </c>
      <c r="O42" s="413">
        <v>1</v>
      </c>
      <c r="P42" s="414">
        <v>14</v>
      </c>
      <c r="Q42" s="45">
        <v>2</v>
      </c>
      <c r="R42" s="66">
        <v>2</v>
      </c>
      <c r="S42" s="66">
        <v>1</v>
      </c>
      <c r="T42" s="413">
        <v>1</v>
      </c>
      <c r="U42" s="414">
        <v>14</v>
      </c>
      <c r="V42" s="45">
        <v>1</v>
      </c>
      <c r="W42" s="66">
        <v>1</v>
      </c>
      <c r="X42" s="66">
        <v>2</v>
      </c>
      <c r="Y42" s="413">
        <v>1</v>
      </c>
      <c r="Z42" s="414">
        <v>14</v>
      </c>
      <c r="AA42" s="45">
        <v>2</v>
      </c>
      <c r="AB42" s="66">
        <v>1</v>
      </c>
      <c r="AC42" s="66">
        <v>1</v>
      </c>
      <c r="AD42" s="413">
        <v>1</v>
      </c>
      <c r="AE42" s="42">
        <v>14</v>
      </c>
      <c r="AI42" s="43"/>
    </row>
    <row r="43" spans="1:35" ht="12.75">
      <c r="A43" s="414">
        <v>15</v>
      </c>
      <c r="B43" s="45">
        <v>2</v>
      </c>
      <c r="C43" s="66">
        <v>1</v>
      </c>
      <c r="D43" s="47">
        <v>1</v>
      </c>
      <c r="E43" s="413">
        <v>1</v>
      </c>
      <c r="F43" s="414">
        <v>15</v>
      </c>
      <c r="G43" s="45">
        <v>4</v>
      </c>
      <c r="H43" s="66">
        <v>2</v>
      </c>
      <c r="I43" s="66">
        <v>1</v>
      </c>
      <c r="J43" s="413">
        <v>1</v>
      </c>
      <c r="K43" s="414">
        <v>15</v>
      </c>
      <c r="L43" s="45">
        <v>2</v>
      </c>
      <c r="M43" s="66">
        <v>3</v>
      </c>
      <c r="N43" s="66">
        <v>1</v>
      </c>
      <c r="O43" s="413">
        <v>1</v>
      </c>
      <c r="P43" s="414">
        <v>15</v>
      </c>
      <c r="Q43" s="45">
        <v>1</v>
      </c>
      <c r="R43" s="66">
        <v>1</v>
      </c>
      <c r="S43" s="66">
        <v>1</v>
      </c>
      <c r="T43" s="413">
        <v>1</v>
      </c>
      <c r="U43" s="414">
        <v>15</v>
      </c>
      <c r="V43" s="45">
        <v>1</v>
      </c>
      <c r="W43" s="66">
        <v>1</v>
      </c>
      <c r="X43" s="66">
        <v>1</v>
      </c>
      <c r="Y43" s="413">
        <v>1</v>
      </c>
      <c r="Z43" s="414">
        <v>15</v>
      </c>
      <c r="AA43" s="45">
        <v>1</v>
      </c>
      <c r="AB43" s="66">
        <v>1</v>
      </c>
      <c r="AC43" s="66">
        <v>1</v>
      </c>
      <c r="AD43" s="413">
        <v>1</v>
      </c>
      <c r="AE43" s="42">
        <v>15</v>
      </c>
      <c r="AI43" s="43"/>
    </row>
    <row r="44" spans="1:35" ht="12.75">
      <c r="A44" s="414">
        <v>16</v>
      </c>
      <c r="B44" s="45">
        <v>1</v>
      </c>
      <c r="C44" s="66">
        <v>1</v>
      </c>
      <c r="D44" s="47">
        <v>3</v>
      </c>
      <c r="E44" s="413">
        <v>5</v>
      </c>
      <c r="F44" s="414">
        <v>16</v>
      </c>
      <c r="G44" s="45">
        <v>1</v>
      </c>
      <c r="H44" s="66">
        <v>1</v>
      </c>
      <c r="I44" s="66">
        <v>2</v>
      </c>
      <c r="J44" s="413">
        <v>3</v>
      </c>
      <c r="K44" s="414">
        <v>16</v>
      </c>
      <c r="L44" s="45">
        <v>1</v>
      </c>
      <c r="M44" s="66">
        <v>6</v>
      </c>
      <c r="N44" s="66">
        <v>1</v>
      </c>
      <c r="O44" s="413">
        <v>1</v>
      </c>
      <c r="P44" s="414">
        <v>16</v>
      </c>
      <c r="Q44" s="45">
        <v>1</v>
      </c>
      <c r="R44" s="66">
        <v>3</v>
      </c>
      <c r="S44" s="66">
        <v>4</v>
      </c>
      <c r="T44" s="413">
        <v>1</v>
      </c>
      <c r="U44" s="414">
        <v>16</v>
      </c>
      <c r="V44" s="45">
        <v>1</v>
      </c>
      <c r="W44" s="66">
        <v>1</v>
      </c>
      <c r="X44" s="66">
        <v>1</v>
      </c>
      <c r="Y44" s="413">
        <v>1</v>
      </c>
      <c r="Z44" s="414">
        <v>16</v>
      </c>
      <c r="AA44" s="45">
        <v>1</v>
      </c>
      <c r="AB44" s="66">
        <v>1</v>
      </c>
      <c r="AC44" s="66">
        <v>1</v>
      </c>
      <c r="AD44" s="413">
        <v>1</v>
      </c>
      <c r="AE44" s="42">
        <v>16</v>
      </c>
      <c r="AI44" s="43"/>
    </row>
    <row r="45" spans="1:35" ht="12.75">
      <c r="A45" s="414">
        <v>17</v>
      </c>
      <c r="B45" s="45">
        <v>1</v>
      </c>
      <c r="C45" s="66">
        <v>1</v>
      </c>
      <c r="D45" s="47">
        <v>1</v>
      </c>
      <c r="E45" s="413">
        <v>1</v>
      </c>
      <c r="F45" s="414">
        <v>17</v>
      </c>
      <c r="G45" s="45">
        <v>1</v>
      </c>
      <c r="H45" s="66">
        <v>1</v>
      </c>
      <c r="I45" s="66">
        <v>1</v>
      </c>
      <c r="J45" s="413">
        <v>1</v>
      </c>
      <c r="K45" s="414">
        <v>17</v>
      </c>
      <c r="L45" s="45">
        <v>1</v>
      </c>
      <c r="M45" s="66">
        <v>1</v>
      </c>
      <c r="N45" s="66">
        <v>1</v>
      </c>
      <c r="O45" s="413">
        <v>1</v>
      </c>
      <c r="P45" s="414">
        <v>17</v>
      </c>
      <c r="Q45" s="45">
        <v>1</v>
      </c>
      <c r="R45" s="66">
        <v>1</v>
      </c>
      <c r="S45" s="66">
        <v>1</v>
      </c>
      <c r="T45" s="413">
        <v>1</v>
      </c>
      <c r="U45" s="414">
        <v>17</v>
      </c>
      <c r="V45" s="45">
        <v>1</v>
      </c>
      <c r="W45" s="66">
        <v>2</v>
      </c>
      <c r="X45" s="66">
        <v>1</v>
      </c>
      <c r="Y45" s="413">
        <v>1</v>
      </c>
      <c r="Z45" s="414">
        <v>17</v>
      </c>
      <c r="AA45" s="45">
        <v>1</v>
      </c>
      <c r="AB45" s="66">
        <v>1</v>
      </c>
      <c r="AC45" s="66">
        <v>1</v>
      </c>
      <c r="AD45" s="413">
        <v>1</v>
      </c>
      <c r="AE45" s="42">
        <v>17</v>
      </c>
      <c r="AI45" s="43"/>
    </row>
    <row r="46" spans="1:35" ht="12.75">
      <c r="A46" s="412">
        <v>18</v>
      </c>
      <c r="B46" s="411">
        <v>1</v>
      </c>
      <c r="C46" s="410">
        <v>3</v>
      </c>
      <c r="D46" s="431">
        <v>1</v>
      </c>
      <c r="E46" s="409">
        <v>1</v>
      </c>
      <c r="F46" s="412">
        <v>18</v>
      </c>
      <c r="G46" s="411">
        <v>1</v>
      </c>
      <c r="H46" s="410">
        <v>1</v>
      </c>
      <c r="I46" s="410">
        <v>1</v>
      </c>
      <c r="J46" s="409">
        <v>1</v>
      </c>
      <c r="K46" s="412">
        <v>18</v>
      </c>
      <c r="L46" s="411">
        <v>2</v>
      </c>
      <c r="M46" s="410">
        <v>1</v>
      </c>
      <c r="N46" s="410">
        <v>1</v>
      </c>
      <c r="O46" s="409">
        <v>1</v>
      </c>
      <c r="P46" s="412">
        <v>18</v>
      </c>
      <c r="Q46" s="411">
        <v>1</v>
      </c>
      <c r="R46" s="410">
        <v>1</v>
      </c>
      <c r="S46" s="410">
        <v>1</v>
      </c>
      <c r="T46" s="409">
        <v>1</v>
      </c>
      <c r="U46" s="412">
        <v>18</v>
      </c>
      <c r="V46" s="411">
        <v>2</v>
      </c>
      <c r="W46" s="410">
        <v>2</v>
      </c>
      <c r="X46" s="410">
        <v>1</v>
      </c>
      <c r="Y46" s="409">
        <v>1</v>
      </c>
      <c r="Z46" s="412">
        <v>18</v>
      </c>
      <c r="AA46" s="411">
        <v>1</v>
      </c>
      <c r="AB46" s="410">
        <v>2</v>
      </c>
      <c r="AC46" s="410">
        <v>2</v>
      </c>
      <c r="AD46" s="409">
        <v>1</v>
      </c>
      <c r="AE46" s="42">
        <v>18</v>
      </c>
      <c r="AI46" s="43"/>
    </row>
    <row r="47" spans="1:35" ht="13.5" thickBot="1">
      <c r="A47" s="408" t="s">
        <v>215</v>
      </c>
      <c r="B47" s="407">
        <f>SUM(B29:B46)</f>
        <v>30</v>
      </c>
      <c r="C47" s="395">
        <f>SUM(C29:C46)</f>
        <v>26</v>
      </c>
      <c r="D47" s="395">
        <f>SUM(D29:D46)</f>
        <v>30</v>
      </c>
      <c r="E47" s="406">
        <f>SUM(E29:E46)</f>
        <v>28</v>
      </c>
      <c r="F47" s="408" t="s">
        <v>215</v>
      </c>
      <c r="G47" s="407">
        <f>SUM(G29:G46)</f>
        <v>22</v>
      </c>
      <c r="H47" s="395">
        <f>SUM(H29:H46)</f>
        <v>25</v>
      </c>
      <c r="I47" s="395">
        <f>SUM(I29:I46)</f>
        <v>22</v>
      </c>
      <c r="J47" s="406">
        <f>SUM(J29:J46)</f>
        <v>27</v>
      </c>
      <c r="K47" s="408" t="s">
        <v>215</v>
      </c>
      <c r="L47" s="407">
        <f>SUM(L29:L46)</f>
        <v>26</v>
      </c>
      <c r="M47" s="395">
        <f>SUM(M29:M46)</f>
        <v>30</v>
      </c>
      <c r="N47" s="395">
        <f>SUM(N29:N46)</f>
        <v>26</v>
      </c>
      <c r="O47" s="406">
        <f>SUM(O29:O46)</f>
        <v>21</v>
      </c>
      <c r="P47" s="408" t="s">
        <v>215</v>
      </c>
      <c r="Q47" s="407">
        <f>SUM(Q29:Q46)</f>
        <v>22</v>
      </c>
      <c r="R47" s="395">
        <f>SUM(R29:R46)</f>
        <v>29</v>
      </c>
      <c r="S47" s="395">
        <f>SUM(S29:S46)</f>
        <v>23</v>
      </c>
      <c r="T47" s="406">
        <f>SUM(T29:T46)</f>
        <v>23</v>
      </c>
      <c r="U47" s="408" t="s">
        <v>215</v>
      </c>
      <c r="V47" s="407">
        <f>SUM(V29:V46)</f>
        <v>24</v>
      </c>
      <c r="W47" s="395">
        <f>SUM(W29:W46)</f>
        <v>23</v>
      </c>
      <c r="X47" s="395">
        <f>SUM(X29:X46)</f>
        <v>24</v>
      </c>
      <c r="Y47" s="406">
        <f>SUM(Y29:Y46)</f>
        <v>21</v>
      </c>
      <c r="Z47" s="408" t="s">
        <v>215</v>
      </c>
      <c r="AA47" s="407">
        <f>SUM(AA29:AA46)</f>
        <v>24</v>
      </c>
      <c r="AB47" s="395">
        <f>SUM(AB29:AB46)</f>
        <v>23</v>
      </c>
      <c r="AC47" s="395">
        <f>SUM(AC29:AC46)</f>
        <v>22</v>
      </c>
      <c r="AD47" s="406">
        <f>SUM(AD29:AD46)</f>
        <v>21</v>
      </c>
      <c r="AE47" s="405" t="s">
        <v>215</v>
      </c>
      <c r="AF47" s="404">
        <f>SUM(AF29:AF46)</f>
        <v>0</v>
      </c>
      <c r="AG47" s="404">
        <f>SUM(AG29:AG46)</f>
        <v>0</v>
      </c>
      <c r="AH47" s="404">
        <f>SUM(AH29:AH46)</f>
        <v>0</v>
      </c>
      <c r="AI47" s="403">
        <f>SUM(AI29:AI46)</f>
        <v>0</v>
      </c>
    </row>
    <row r="48" spans="1:35" ht="14.25" thickBot="1" thickTop="1">
      <c r="A48" s="402"/>
      <c r="B48" s="401"/>
      <c r="C48" s="401"/>
      <c r="D48" s="401"/>
      <c r="E48" s="400">
        <f>SUM(B47:E47)</f>
        <v>114</v>
      </c>
      <c r="F48" s="402"/>
      <c r="G48" s="401"/>
      <c r="H48" s="401"/>
      <c r="I48" s="401"/>
      <c r="J48" s="400">
        <f>SUM(G47:J47)</f>
        <v>96</v>
      </c>
      <c r="K48" s="402"/>
      <c r="L48" s="401"/>
      <c r="M48" s="401"/>
      <c r="N48" s="401"/>
      <c r="O48" s="400">
        <f>SUM(L47:O47)</f>
        <v>103</v>
      </c>
      <c r="P48" s="402"/>
      <c r="Q48" s="401"/>
      <c r="R48" s="401"/>
      <c r="S48" s="401"/>
      <c r="T48" s="400">
        <f>SUM(Q47:T47)</f>
        <v>97</v>
      </c>
      <c r="U48" s="402"/>
      <c r="V48" s="401"/>
      <c r="W48" s="401"/>
      <c r="X48" s="401"/>
      <c r="Y48" s="400">
        <f>SUM(V47:Y47)</f>
        <v>92</v>
      </c>
      <c r="Z48" s="402"/>
      <c r="AA48" s="401"/>
      <c r="AB48" s="401"/>
      <c r="AC48" s="401"/>
      <c r="AD48" s="400">
        <f>SUM(AA47:AD47)</f>
        <v>90</v>
      </c>
      <c r="AE48" s="42"/>
      <c r="AI48" s="43">
        <f>SUM(AF47:AI47)</f>
        <v>0</v>
      </c>
    </row>
    <row r="49" spans="1:35" ht="12.75" hidden="1">
      <c r="A49" s="399"/>
      <c r="B49" s="244">
        <v>1</v>
      </c>
      <c r="C49" s="244">
        <v>1</v>
      </c>
      <c r="D49" s="244">
        <v>1</v>
      </c>
      <c r="E49" s="398">
        <v>1</v>
      </c>
      <c r="F49" s="399"/>
      <c r="G49" s="244">
        <v>1</v>
      </c>
      <c r="H49" s="244">
        <v>1</v>
      </c>
      <c r="I49" s="244">
        <v>1</v>
      </c>
      <c r="J49" s="398">
        <v>1</v>
      </c>
      <c r="K49" s="399"/>
      <c r="L49" s="244">
        <v>1</v>
      </c>
      <c r="M49" s="244">
        <v>1</v>
      </c>
      <c r="N49" s="244">
        <v>1</v>
      </c>
      <c r="O49" s="398">
        <v>1</v>
      </c>
      <c r="P49" s="399"/>
      <c r="Q49" s="244">
        <v>1</v>
      </c>
      <c r="R49" s="244">
        <v>1</v>
      </c>
      <c r="S49" s="244">
        <v>1</v>
      </c>
      <c r="T49" s="398">
        <v>1</v>
      </c>
      <c r="U49" s="399"/>
      <c r="V49" s="244">
        <v>1</v>
      </c>
      <c r="W49" s="244">
        <v>1</v>
      </c>
      <c r="X49" s="244">
        <v>1</v>
      </c>
      <c r="Y49" s="398">
        <v>1</v>
      </c>
      <c r="Z49" s="399"/>
      <c r="AA49" s="244">
        <v>1</v>
      </c>
      <c r="AB49" s="244">
        <v>1</v>
      </c>
      <c r="AC49" s="244">
        <v>1</v>
      </c>
      <c r="AD49" s="398">
        <v>1</v>
      </c>
      <c r="AE49" s="399"/>
      <c r="AF49" s="244">
        <v>1</v>
      </c>
      <c r="AG49" s="244">
        <v>1</v>
      </c>
      <c r="AH49" s="244">
        <v>1</v>
      </c>
      <c r="AI49" s="398">
        <v>1</v>
      </c>
    </row>
    <row r="51" ht="13.5" thickBot="1">
      <c r="A51" s="430" t="str">
        <f>'[1]V31'!$Y$14</f>
        <v>MGC Bad Salzuflen</v>
      </c>
    </row>
    <row r="52" spans="1:42" ht="12.75">
      <c r="A52" s="429"/>
      <c r="B52" s="428" t="str">
        <f>'[1]V31'!$F$19</f>
        <v>Scheider</v>
      </c>
      <c r="C52" s="427"/>
      <c r="D52" s="427"/>
      <c r="E52" s="426"/>
      <c r="F52" s="429"/>
      <c r="G52" s="428" t="str">
        <f>'[1]V31'!$F$20</f>
        <v>Kruse</v>
      </c>
      <c r="H52" s="427"/>
      <c r="I52" s="427"/>
      <c r="J52" s="426"/>
      <c r="K52" s="429"/>
      <c r="L52" s="428" t="str">
        <f>'[1]V31'!$F$21</f>
        <v>Kampmann</v>
      </c>
      <c r="M52" s="427"/>
      <c r="N52" s="427"/>
      <c r="O52" s="426"/>
      <c r="P52" s="429"/>
      <c r="Q52" s="428" t="str">
        <f>'[1]V31'!$F$22</f>
        <v>Meierkord</v>
      </c>
      <c r="R52" s="427"/>
      <c r="S52" s="427"/>
      <c r="T52" s="426"/>
      <c r="U52" s="429"/>
      <c r="V52" s="428" t="str">
        <f>'[1]V31'!$F$23&amp;" / Jacobi"</f>
        <v>Träger / Jacobi</v>
      </c>
      <c r="W52" s="427"/>
      <c r="X52" s="427"/>
      <c r="Y52" s="426"/>
      <c r="Z52" s="429"/>
      <c r="AA52" s="428" t="str">
        <f>'[1]V31'!$F$24</f>
        <v>Schröder</v>
      </c>
      <c r="AB52" s="427"/>
      <c r="AC52" s="427"/>
      <c r="AD52" s="426"/>
      <c r="AE52" s="425"/>
      <c r="AF52" s="424"/>
      <c r="AG52" s="424"/>
      <c r="AH52" s="424"/>
      <c r="AI52" s="423"/>
      <c r="AJ52" s="422"/>
      <c r="AK52" s="422"/>
      <c r="AL52" s="422"/>
      <c r="AN52" s="422"/>
      <c r="AO52" s="422"/>
      <c r="AP52" s="422"/>
    </row>
    <row r="53" spans="1:35" ht="12.75">
      <c r="A53" s="421" t="s">
        <v>257</v>
      </c>
      <c r="B53" s="420">
        <v>1</v>
      </c>
      <c r="C53" s="419">
        <v>2</v>
      </c>
      <c r="D53" s="419">
        <v>3</v>
      </c>
      <c r="E53" s="418">
        <v>4</v>
      </c>
      <c r="F53" s="421" t="s">
        <v>257</v>
      </c>
      <c r="G53" s="420">
        <v>1</v>
      </c>
      <c r="H53" s="419">
        <v>2</v>
      </c>
      <c r="I53" s="419">
        <v>3</v>
      </c>
      <c r="J53" s="418">
        <v>4</v>
      </c>
      <c r="K53" s="421" t="s">
        <v>257</v>
      </c>
      <c r="L53" s="420">
        <v>1</v>
      </c>
      <c r="M53" s="419">
        <v>2</v>
      </c>
      <c r="N53" s="419">
        <v>3</v>
      </c>
      <c r="O53" s="418">
        <v>4</v>
      </c>
      <c r="P53" s="421" t="s">
        <v>257</v>
      </c>
      <c r="Q53" s="420">
        <v>1</v>
      </c>
      <c r="R53" s="419">
        <v>2</v>
      </c>
      <c r="S53" s="419">
        <v>3</v>
      </c>
      <c r="T53" s="418">
        <v>4</v>
      </c>
      <c r="U53" s="421" t="s">
        <v>257</v>
      </c>
      <c r="V53" s="420">
        <v>1</v>
      </c>
      <c r="W53" s="419">
        <v>2</v>
      </c>
      <c r="X53" s="419">
        <v>3</v>
      </c>
      <c r="Y53" s="418">
        <v>4</v>
      </c>
      <c r="Z53" s="421" t="s">
        <v>257</v>
      </c>
      <c r="AA53" s="420">
        <v>1</v>
      </c>
      <c r="AB53" s="419">
        <v>2</v>
      </c>
      <c r="AC53" s="419">
        <v>3</v>
      </c>
      <c r="AD53" s="418">
        <v>4</v>
      </c>
      <c r="AE53" s="36" t="s">
        <v>257</v>
      </c>
      <c r="AF53" s="37">
        <v>1</v>
      </c>
      <c r="AG53" s="37">
        <v>2</v>
      </c>
      <c r="AH53" s="37">
        <v>3</v>
      </c>
      <c r="AI53" s="38">
        <v>4</v>
      </c>
    </row>
    <row r="54" spans="1:35" ht="12.75">
      <c r="A54" s="414">
        <v>1</v>
      </c>
      <c r="B54" s="417">
        <v>1</v>
      </c>
      <c r="C54" s="416">
        <v>1</v>
      </c>
      <c r="D54" s="416">
        <v>1</v>
      </c>
      <c r="E54" s="415">
        <v>1</v>
      </c>
      <c r="F54" s="414">
        <v>1</v>
      </c>
      <c r="G54" s="417">
        <v>1</v>
      </c>
      <c r="H54" s="416">
        <v>1</v>
      </c>
      <c r="I54" s="416">
        <v>1</v>
      </c>
      <c r="J54" s="415">
        <v>1</v>
      </c>
      <c r="K54" s="414">
        <v>1</v>
      </c>
      <c r="L54" s="417">
        <v>2</v>
      </c>
      <c r="M54" s="416">
        <v>1</v>
      </c>
      <c r="N54" s="416">
        <v>1</v>
      </c>
      <c r="O54" s="415">
        <v>1</v>
      </c>
      <c r="P54" s="414">
        <v>1</v>
      </c>
      <c r="Q54" s="417">
        <v>1</v>
      </c>
      <c r="R54" s="416">
        <v>1</v>
      </c>
      <c r="S54" s="416">
        <v>1</v>
      </c>
      <c r="T54" s="415">
        <v>1</v>
      </c>
      <c r="U54" s="414">
        <v>1</v>
      </c>
      <c r="V54" s="417">
        <v>1</v>
      </c>
      <c r="W54" s="432">
        <v>1</v>
      </c>
      <c r="X54" s="416">
        <v>1</v>
      </c>
      <c r="Y54" s="415">
        <v>2</v>
      </c>
      <c r="Z54" s="414">
        <v>1</v>
      </c>
      <c r="AA54" s="417">
        <v>1</v>
      </c>
      <c r="AB54" s="416">
        <v>2</v>
      </c>
      <c r="AC54" s="416">
        <v>1</v>
      </c>
      <c r="AD54" s="415">
        <v>1</v>
      </c>
      <c r="AE54" s="42">
        <v>1</v>
      </c>
      <c r="AI54" s="43"/>
    </row>
    <row r="55" spans="1:35" ht="12.75">
      <c r="A55" s="414">
        <v>2</v>
      </c>
      <c r="B55" s="45">
        <v>1</v>
      </c>
      <c r="C55" s="66">
        <v>1</v>
      </c>
      <c r="D55" s="66">
        <v>1</v>
      </c>
      <c r="E55" s="413">
        <v>1</v>
      </c>
      <c r="F55" s="414">
        <v>2</v>
      </c>
      <c r="G55" s="45">
        <v>1</v>
      </c>
      <c r="H55" s="66">
        <v>1</v>
      </c>
      <c r="I55" s="66">
        <v>1</v>
      </c>
      <c r="J55" s="413">
        <v>1</v>
      </c>
      <c r="K55" s="414">
        <v>2</v>
      </c>
      <c r="L55" s="45">
        <v>2</v>
      </c>
      <c r="M55" s="66">
        <v>3</v>
      </c>
      <c r="N55" s="66">
        <v>2</v>
      </c>
      <c r="O55" s="413">
        <v>2</v>
      </c>
      <c r="P55" s="414">
        <v>2</v>
      </c>
      <c r="Q55" s="45">
        <v>4</v>
      </c>
      <c r="R55" s="66">
        <v>1</v>
      </c>
      <c r="S55" s="66">
        <v>1</v>
      </c>
      <c r="T55" s="413">
        <v>1</v>
      </c>
      <c r="U55" s="414">
        <v>2</v>
      </c>
      <c r="V55" s="45">
        <v>1</v>
      </c>
      <c r="W55" s="47">
        <v>2</v>
      </c>
      <c r="X55" s="66">
        <v>1</v>
      </c>
      <c r="Y55" s="413">
        <v>1</v>
      </c>
      <c r="Z55" s="414">
        <v>2</v>
      </c>
      <c r="AA55" s="45">
        <v>1</v>
      </c>
      <c r="AB55" s="66">
        <v>2</v>
      </c>
      <c r="AC55" s="66">
        <v>1</v>
      </c>
      <c r="AD55" s="413">
        <v>2</v>
      </c>
      <c r="AE55" s="42">
        <v>2</v>
      </c>
      <c r="AI55" s="43"/>
    </row>
    <row r="56" spans="1:35" ht="12.75">
      <c r="A56" s="414">
        <v>3</v>
      </c>
      <c r="B56" s="45">
        <v>1</v>
      </c>
      <c r="C56" s="66">
        <v>3</v>
      </c>
      <c r="D56" s="66">
        <v>2</v>
      </c>
      <c r="E56" s="413">
        <v>2</v>
      </c>
      <c r="F56" s="414">
        <v>3</v>
      </c>
      <c r="G56" s="45">
        <v>2</v>
      </c>
      <c r="H56" s="66">
        <v>1</v>
      </c>
      <c r="I56" s="66">
        <v>2</v>
      </c>
      <c r="J56" s="413">
        <v>1</v>
      </c>
      <c r="K56" s="414">
        <v>3</v>
      </c>
      <c r="L56" s="45">
        <v>1</v>
      </c>
      <c r="M56" s="66">
        <v>1</v>
      </c>
      <c r="N56" s="66">
        <v>1</v>
      </c>
      <c r="O56" s="413">
        <v>1</v>
      </c>
      <c r="P56" s="414">
        <v>3</v>
      </c>
      <c r="Q56" s="45">
        <v>2</v>
      </c>
      <c r="R56" s="66">
        <v>2</v>
      </c>
      <c r="S56" s="66">
        <v>3</v>
      </c>
      <c r="T56" s="413">
        <v>2</v>
      </c>
      <c r="U56" s="414">
        <v>3</v>
      </c>
      <c r="V56" s="45">
        <v>2</v>
      </c>
      <c r="W56" s="47">
        <v>1</v>
      </c>
      <c r="X56" s="66">
        <v>1</v>
      </c>
      <c r="Y56" s="413">
        <v>1</v>
      </c>
      <c r="Z56" s="414">
        <v>3</v>
      </c>
      <c r="AA56" s="45">
        <v>3</v>
      </c>
      <c r="AB56" s="66">
        <v>1</v>
      </c>
      <c r="AC56" s="66">
        <v>2</v>
      </c>
      <c r="AD56" s="413">
        <v>1</v>
      </c>
      <c r="AE56" s="42">
        <v>3</v>
      </c>
      <c r="AI56" s="43"/>
    </row>
    <row r="57" spans="1:35" ht="12.75">
      <c r="A57" s="414">
        <v>4</v>
      </c>
      <c r="B57" s="45">
        <v>1</v>
      </c>
      <c r="C57" s="66">
        <v>1</v>
      </c>
      <c r="D57" s="66">
        <v>2</v>
      </c>
      <c r="E57" s="413">
        <v>1</v>
      </c>
      <c r="F57" s="414">
        <v>4</v>
      </c>
      <c r="G57" s="45">
        <v>2</v>
      </c>
      <c r="H57" s="66">
        <v>1</v>
      </c>
      <c r="I57" s="66">
        <v>2</v>
      </c>
      <c r="J57" s="413">
        <v>2</v>
      </c>
      <c r="K57" s="414">
        <v>4</v>
      </c>
      <c r="L57" s="45">
        <v>2</v>
      </c>
      <c r="M57" s="66">
        <v>1</v>
      </c>
      <c r="N57" s="66">
        <v>1</v>
      </c>
      <c r="O57" s="413">
        <v>2</v>
      </c>
      <c r="P57" s="414">
        <v>4</v>
      </c>
      <c r="Q57" s="45">
        <v>2</v>
      </c>
      <c r="R57" s="66">
        <v>1</v>
      </c>
      <c r="S57" s="66">
        <v>2</v>
      </c>
      <c r="T57" s="413">
        <v>1</v>
      </c>
      <c r="U57" s="414">
        <v>4</v>
      </c>
      <c r="V57" s="45">
        <v>2</v>
      </c>
      <c r="W57" s="47">
        <v>2</v>
      </c>
      <c r="X57" s="66">
        <v>1</v>
      </c>
      <c r="Y57" s="413">
        <v>2</v>
      </c>
      <c r="Z57" s="414">
        <v>4</v>
      </c>
      <c r="AA57" s="45">
        <v>1</v>
      </c>
      <c r="AB57" s="66">
        <v>2</v>
      </c>
      <c r="AC57" s="66">
        <v>2</v>
      </c>
      <c r="AD57" s="413">
        <v>2</v>
      </c>
      <c r="AE57" s="42">
        <v>4</v>
      </c>
      <c r="AI57" s="43"/>
    </row>
    <row r="58" spans="1:35" ht="12.75">
      <c r="A58" s="414">
        <v>5</v>
      </c>
      <c r="B58" s="45">
        <v>1</v>
      </c>
      <c r="C58" s="66">
        <v>3</v>
      </c>
      <c r="D58" s="66">
        <v>1</v>
      </c>
      <c r="E58" s="413">
        <v>1</v>
      </c>
      <c r="F58" s="414">
        <v>5</v>
      </c>
      <c r="G58" s="45">
        <v>1</v>
      </c>
      <c r="H58" s="66">
        <v>1</v>
      </c>
      <c r="I58" s="66">
        <v>1</v>
      </c>
      <c r="J58" s="413">
        <v>1</v>
      </c>
      <c r="K58" s="414">
        <v>5</v>
      </c>
      <c r="L58" s="45">
        <v>2</v>
      </c>
      <c r="M58" s="66">
        <v>6</v>
      </c>
      <c r="N58" s="66">
        <v>4</v>
      </c>
      <c r="O58" s="413">
        <v>2</v>
      </c>
      <c r="P58" s="414">
        <v>5</v>
      </c>
      <c r="Q58" s="45">
        <v>2</v>
      </c>
      <c r="R58" s="66">
        <v>1</v>
      </c>
      <c r="S58" s="66">
        <v>1</v>
      </c>
      <c r="T58" s="413">
        <v>1</v>
      </c>
      <c r="U58" s="414">
        <v>5</v>
      </c>
      <c r="V58" s="45">
        <v>4</v>
      </c>
      <c r="W58" s="47">
        <v>2</v>
      </c>
      <c r="X58" s="66">
        <v>2</v>
      </c>
      <c r="Y58" s="413">
        <v>1</v>
      </c>
      <c r="Z58" s="414">
        <v>5</v>
      </c>
      <c r="AA58" s="45">
        <v>1</v>
      </c>
      <c r="AB58" s="66">
        <v>3</v>
      </c>
      <c r="AC58" s="66">
        <v>1</v>
      </c>
      <c r="AD58" s="413">
        <v>1</v>
      </c>
      <c r="AE58" s="42">
        <v>5</v>
      </c>
      <c r="AI58" s="43"/>
    </row>
    <row r="59" spans="1:35" ht="12.75">
      <c r="A59" s="414">
        <v>6</v>
      </c>
      <c r="B59" s="45">
        <v>2</v>
      </c>
      <c r="C59" s="66">
        <v>2</v>
      </c>
      <c r="D59" s="66">
        <v>1</v>
      </c>
      <c r="E59" s="413">
        <v>1</v>
      </c>
      <c r="F59" s="414">
        <v>6</v>
      </c>
      <c r="G59" s="45">
        <v>2</v>
      </c>
      <c r="H59" s="66">
        <v>1</v>
      </c>
      <c r="I59" s="66">
        <v>1</v>
      </c>
      <c r="J59" s="413">
        <v>2</v>
      </c>
      <c r="K59" s="414">
        <v>6</v>
      </c>
      <c r="L59" s="45">
        <v>1</v>
      </c>
      <c r="M59" s="66">
        <v>1</v>
      </c>
      <c r="N59" s="66">
        <v>2</v>
      </c>
      <c r="O59" s="413">
        <v>1</v>
      </c>
      <c r="P59" s="414">
        <v>6</v>
      </c>
      <c r="Q59" s="45">
        <v>2</v>
      </c>
      <c r="R59" s="66">
        <v>1</v>
      </c>
      <c r="S59" s="66">
        <v>2</v>
      </c>
      <c r="T59" s="413">
        <v>2</v>
      </c>
      <c r="U59" s="414">
        <v>6</v>
      </c>
      <c r="V59" s="45">
        <v>1</v>
      </c>
      <c r="W59" s="47">
        <v>1</v>
      </c>
      <c r="X59" s="66">
        <v>1</v>
      </c>
      <c r="Y59" s="413">
        <v>1</v>
      </c>
      <c r="Z59" s="414">
        <v>6</v>
      </c>
      <c r="AA59" s="45">
        <v>2</v>
      </c>
      <c r="AB59" s="66">
        <v>2</v>
      </c>
      <c r="AC59" s="66">
        <v>1</v>
      </c>
      <c r="AD59" s="413">
        <v>1</v>
      </c>
      <c r="AE59" s="42">
        <v>6</v>
      </c>
      <c r="AI59" s="43"/>
    </row>
    <row r="60" spans="1:35" ht="12.75">
      <c r="A60" s="414">
        <v>7</v>
      </c>
      <c r="B60" s="45">
        <v>1</v>
      </c>
      <c r="C60" s="66">
        <v>1</v>
      </c>
      <c r="D60" s="66">
        <v>1</v>
      </c>
      <c r="E60" s="413">
        <v>1</v>
      </c>
      <c r="F60" s="414">
        <v>7</v>
      </c>
      <c r="G60" s="45">
        <v>1</v>
      </c>
      <c r="H60" s="66">
        <v>1</v>
      </c>
      <c r="I60" s="66">
        <v>1</v>
      </c>
      <c r="J60" s="413">
        <v>1</v>
      </c>
      <c r="K60" s="414">
        <v>7</v>
      </c>
      <c r="L60" s="45">
        <v>1</v>
      </c>
      <c r="M60" s="66">
        <v>1</v>
      </c>
      <c r="N60" s="66">
        <v>1</v>
      </c>
      <c r="O60" s="413">
        <v>1</v>
      </c>
      <c r="P60" s="414">
        <v>7</v>
      </c>
      <c r="Q60" s="45">
        <v>1</v>
      </c>
      <c r="R60" s="66">
        <v>1</v>
      </c>
      <c r="S60" s="66">
        <v>1</v>
      </c>
      <c r="T60" s="413">
        <v>1</v>
      </c>
      <c r="U60" s="414">
        <v>7</v>
      </c>
      <c r="V60" s="45">
        <v>3</v>
      </c>
      <c r="W60" s="47">
        <v>1</v>
      </c>
      <c r="X60" s="66">
        <v>1</v>
      </c>
      <c r="Y60" s="413">
        <v>1</v>
      </c>
      <c r="Z60" s="414">
        <v>7</v>
      </c>
      <c r="AA60" s="45">
        <v>1</v>
      </c>
      <c r="AB60" s="66">
        <v>1</v>
      </c>
      <c r="AC60" s="66">
        <v>1</v>
      </c>
      <c r="AD60" s="413">
        <v>1</v>
      </c>
      <c r="AE60" s="42">
        <v>7</v>
      </c>
      <c r="AI60" s="43"/>
    </row>
    <row r="61" spans="1:35" ht="12.75">
      <c r="A61" s="414">
        <v>8</v>
      </c>
      <c r="B61" s="45">
        <v>1</v>
      </c>
      <c r="C61" s="66">
        <v>1</v>
      </c>
      <c r="D61" s="66">
        <v>1</v>
      </c>
      <c r="E61" s="413">
        <v>1</v>
      </c>
      <c r="F61" s="414">
        <v>8</v>
      </c>
      <c r="G61" s="45">
        <v>1</v>
      </c>
      <c r="H61" s="66">
        <v>3</v>
      </c>
      <c r="I61" s="66">
        <v>1</v>
      </c>
      <c r="J61" s="413">
        <v>1</v>
      </c>
      <c r="K61" s="414">
        <v>8</v>
      </c>
      <c r="L61" s="45">
        <v>1</v>
      </c>
      <c r="M61" s="66">
        <v>1</v>
      </c>
      <c r="N61" s="66">
        <v>3</v>
      </c>
      <c r="O61" s="413">
        <v>1</v>
      </c>
      <c r="P61" s="414">
        <v>8</v>
      </c>
      <c r="Q61" s="45">
        <v>1</v>
      </c>
      <c r="R61" s="66">
        <v>1</v>
      </c>
      <c r="S61" s="66">
        <v>1</v>
      </c>
      <c r="T61" s="413">
        <v>1</v>
      </c>
      <c r="U61" s="414">
        <v>8</v>
      </c>
      <c r="V61" s="45">
        <v>1</v>
      </c>
      <c r="W61" s="47">
        <v>1</v>
      </c>
      <c r="X61" s="66">
        <v>1</v>
      </c>
      <c r="Y61" s="413">
        <v>1</v>
      </c>
      <c r="Z61" s="414">
        <v>8</v>
      </c>
      <c r="AA61" s="45">
        <v>1</v>
      </c>
      <c r="AB61" s="66">
        <v>1</v>
      </c>
      <c r="AC61" s="66">
        <v>1</v>
      </c>
      <c r="AD61" s="413">
        <v>1</v>
      </c>
      <c r="AE61" s="42">
        <v>8</v>
      </c>
      <c r="AI61" s="43"/>
    </row>
    <row r="62" spans="1:35" ht="12.75">
      <c r="A62" s="414">
        <v>9</v>
      </c>
      <c r="B62" s="45">
        <v>1</v>
      </c>
      <c r="C62" s="66">
        <v>2</v>
      </c>
      <c r="D62" s="66">
        <v>1</v>
      </c>
      <c r="E62" s="413">
        <v>2</v>
      </c>
      <c r="F62" s="414">
        <v>9</v>
      </c>
      <c r="G62" s="45">
        <v>2</v>
      </c>
      <c r="H62" s="66">
        <v>2</v>
      </c>
      <c r="I62" s="66">
        <v>2</v>
      </c>
      <c r="J62" s="413">
        <v>2</v>
      </c>
      <c r="K62" s="414">
        <v>9</v>
      </c>
      <c r="L62" s="45">
        <v>1</v>
      </c>
      <c r="M62" s="66">
        <v>1</v>
      </c>
      <c r="N62" s="66">
        <v>1</v>
      </c>
      <c r="O62" s="413">
        <v>1</v>
      </c>
      <c r="P62" s="414">
        <v>9</v>
      </c>
      <c r="Q62" s="45">
        <v>2</v>
      </c>
      <c r="R62" s="66">
        <v>2</v>
      </c>
      <c r="S62" s="66">
        <v>1</v>
      </c>
      <c r="T62" s="413">
        <v>1</v>
      </c>
      <c r="U62" s="414">
        <v>9</v>
      </c>
      <c r="V62" s="45">
        <v>1</v>
      </c>
      <c r="W62" s="47">
        <v>2</v>
      </c>
      <c r="X62" s="66">
        <v>1</v>
      </c>
      <c r="Y62" s="413">
        <v>1</v>
      </c>
      <c r="Z62" s="414">
        <v>9</v>
      </c>
      <c r="AA62" s="45">
        <v>2</v>
      </c>
      <c r="AB62" s="66">
        <v>1</v>
      </c>
      <c r="AC62" s="66">
        <v>2</v>
      </c>
      <c r="AD62" s="413">
        <v>2</v>
      </c>
      <c r="AE62" s="42">
        <v>9</v>
      </c>
      <c r="AI62" s="43"/>
    </row>
    <row r="63" spans="1:35" ht="12.75">
      <c r="A63" s="414">
        <v>10</v>
      </c>
      <c r="B63" s="45">
        <v>1</v>
      </c>
      <c r="C63" s="66">
        <v>1</v>
      </c>
      <c r="D63" s="66">
        <v>1</v>
      </c>
      <c r="E63" s="413">
        <v>1</v>
      </c>
      <c r="F63" s="414">
        <v>10</v>
      </c>
      <c r="G63" s="45">
        <v>1</v>
      </c>
      <c r="H63" s="66">
        <v>2</v>
      </c>
      <c r="I63" s="66">
        <v>1</v>
      </c>
      <c r="J63" s="413">
        <v>1</v>
      </c>
      <c r="K63" s="414">
        <v>10</v>
      </c>
      <c r="L63" s="45">
        <v>1</v>
      </c>
      <c r="M63" s="66">
        <v>1</v>
      </c>
      <c r="N63" s="66">
        <v>1</v>
      </c>
      <c r="O63" s="413">
        <v>1</v>
      </c>
      <c r="P63" s="414">
        <v>10</v>
      </c>
      <c r="Q63" s="45">
        <v>1</v>
      </c>
      <c r="R63" s="66">
        <v>2</v>
      </c>
      <c r="S63" s="66">
        <v>2</v>
      </c>
      <c r="T63" s="413">
        <v>2</v>
      </c>
      <c r="U63" s="414">
        <v>10</v>
      </c>
      <c r="V63" s="45">
        <v>1</v>
      </c>
      <c r="W63" s="47">
        <v>1</v>
      </c>
      <c r="X63" s="66">
        <v>1</v>
      </c>
      <c r="Y63" s="413">
        <v>2</v>
      </c>
      <c r="Z63" s="414">
        <v>10</v>
      </c>
      <c r="AA63" s="45">
        <v>2</v>
      </c>
      <c r="AB63" s="66">
        <v>2</v>
      </c>
      <c r="AC63" s="66">
        <v>1</v>
      </c>
      <c r="AD63" s="413">
        <v>1</v>
      </c>
      <c r="AE63" s="42">
        <v>10</v>
      </c>
      <c r="AI63" s="43"/>
    </row>
    <row r="64" spans="1:35" ht="12.75">
      <c r="A64" s="414">
        <v>11</v>
      </c>
      <c r="B64" s="45">
        <v>1</v>
      </c>
      <c r="C64" s="66">
        <v>2</v>
      </c>
      <c r="D64" s="66">
        <v>1</v>
      </c>
      <c r="E64" s="413">
        <v>1</v>
      </c>
      <c r="F64" s="414">
        <v>11</v>
      </c>
      <c r="G64" s="45">
        <v>1</v>
      </c>
      <c r="H64" s="66">
        <v>2</v>
      </c>
      <c r="I64" s="66">
        <v>1</v>
      </c>
      <c r="J64" s="413">
        <v>1</v>
      </c>
      <c r="K64" s="414">
        <v>11</v>
      </c>
      <c r="L64" s="45">
        <v>1</v>
      </c>
      <c r="M64" s="66">
        <v>1</v>
      </c>
      <c r="N64" s="66">
        <v>1</v>
      </c>
      <c r="O64" s="413">
        <v>1</v>
      </c>
      <c r="P64" s="414">
        <v>11</v>
      </c>
      <c r="Q64" s="45">
        <v>1</v>
      </c>
      <c r="R64" s="66">
        <v>1</v>
      </c>
      <c r="S64" s="66">
        <v>1</v>
      </c>
      <c r="T64" s="413">
        <v>1</v>
      </c>
      <c r="U64" s="414">
        <v>11</v>
      </c>
      <c r="V64" s="45">
        <v>1</v>
      </c>
      <c r="W64" s="47">
        <v>1</v>
      </c>
      <c r="X64" s="66">
        <v>1</v>
      </c>
      <c r="Y64" s="413">
        <v>1</v>
      </c>
      <c r="Z64" s="414">
        <v>11</v>
      </c>
      <c r="AA64" s="45">
        <v>2</v>
      </c>
      <c r="AB64" s="66">
        <v>1</v>
      </c>
      <c r="AC64" s="66">
        <v>1</v>
      </c>
      <c r="AD64" s="413">
        <v>1</v>
      </c>
      <c r="AE64" s="42">
        <v>11</v>
      </c>
      <c r="AI64" s="43"/>
    </row>
    <row r="65" spans="1:35" ht="12.75">
      <c r="A65" s="414">
        <v>12</v>
      </c>
      <c r="B65" s="45">
        <v>2</v>
      </c>
      <c r="C65" s="66">
        <v>1</v>
      </c>
      <c r="D65" s="66">
        <v>2</v>
      </c>
      <c r="E65" s="413">
        <v>2</v>
      </c>
      <c r="F65" s="414">
        <v>12</v>
      </c>
      <c r="G65" s="45">
        <v>1</v>
      </c>
      <c r="H65" s="66">
        <v>1</v>
      </c>
      <c r="I65" s="66">
        <v>2</v>
      </c>
      <c r="J65" s="413">
        <v>1</v>
      </c>
      <c r="K65" s="414">
        <v>12</v>
      </c>
      <c r="L65" s="45">
        <v>2</v>
      </c>
      <c r="M65" s="66">
        <v>2</v>
      </c>
      <c r="N65" s="66">
        <v>1</v>
      </c>
      <c r="O65" s="413">
        <v>2</v>
      </c>
      <c r="P65" s="414">
        <v>12</v>
      </c>
      <c r="Q65" s="45">
        <v>1</v>
      </c>
      <c r="R65" s="66">
        <v>2</v>
      </c>
      <c r="S65" s="66">
        <v>1</v>
      </c>
      <c r="T65" s="413">
        <v>2</v>
      </c>
      <c r="U65" s="414">
        <v>12</v>
      </c>
      <c r="V65" s="45">
        <v>2</v>
      </c>
      <c r="W65" s="47">
        <v>2</v>
      </c>
      <c r="X65" s="66">
        <v>2</v>
      </c>
      <c r="Y65" s="413">
        <v>1</v>
      </c>
      <c r="Z65" s="414">
        <v>12</v>
      </c>
      <c r="AA65" s="45">
        <v>2</v>
      </c>
      <c r="AB65" s="66">
        <v>1</v>
      </c>
      <c r="AC65" s="66">
        <v>1</v>
      </c>
      <c r="AD65" s="413">
        <v>1</v>
      </c>
      <c r="AE65" s="42">
        <v>12</v>
      </c>
      <c r="AI65" s="43"/>
    </row>
    <row r="66" spans="1:35" ht="12.75">
      <c r="A66" s="414">
        <v>13</v>
      </c>
      <c r="B66" s="45">
        <v>1</v>
      </c>
      <c r="C66" s="66">
        <v>1</v>
      </c>
      <c r="D66" s="66">
        <v>1</v>
      </c>
      <c r="E66" s="413">
        <v>2</v>
      </c>
      <c r="F66" s="414">
        <v>13</v>
      </c>
      <c r="G66" s="45">
        <v>1</v>
      </c>
      <c r="H66" s="66">
        <v>1</v>
      </c>
      <c r="I66" s="66">
        <v>1</v>
      </c>
      <c r="J66" s="413">
        <v>1</v>
      </c>
      <c r="K66" s="414">
        <v>13</v>
      </c>
      <c r="L66" s="45">
        <v>1</v>
      </c>
      <c r="M66" s="66">
        <v>1</v>
      </c>
      <c r="N66" s="66">
        <v>1</v>
      </c>
      <c r="O66" s="413">
        <v>1</v>
      </c>
      <c r="P66" s="414">
        <v>13</v>
      </c>
      <c r="Q66" s="45">
        <v>1</v>
      </c>
      <c r="R66" s="66">
        <v>1</v>
      </c>
      <c r="S66" s="66">
        <v>1</v>
      </c>
      <c r="T66" s="413">
        <v>1</v>
      </c>
      <c r="U66" s="414">
        <v>13</v>
      </c>
      <c r="V66" s="45">
        <v>1</v>
      </c>
      <c r="W66" s="47">
        <v>1</v>
      </c>
      <c r="X66" s="66">
        <v>1</v>
      </c>
      <c r="Y66" s="413">
        <v>1</v>
      </c>
      <c r="Z66" s="414">
        <v>13</v>
      </c>
      <c r="AA66" s="45">
        <v>1</v>
      </c>
      <c r="AB66" s="66">
        <v>2</v>
      </c>
      <c r="AC66" s="66">
        <v>1</v>
      </c>
      <c r="AD66" s="413">
        <v>1</v>
      </c>
      <c r="AE66" s="42">
        <v>13</v>
      </c>
      <c r="AI66" s="43"/>
    </row>
    <row r="67" spans="1:35" ht="12.75">
      <c r="A67" s="414">
        <v>14</v>
      </c>
      <c r="B67" s="45">
        <v>1</v>
      </c>
      <c r="C67" s="66">
        <v>1</v>
      </c>
      <c r="D67" s="66">
        <v>1</v>
      </c>
      <c r="E67" s="413">
        <v>1</v>
      </c>
      <c r="F67" s="414">
        <v>14</v>
      </c>
      <c r="G67" s="45">
        <v>1</v>
      </c>
      <c r="H67" s="66">
        <v>1</v>
      </c>
      <c r="I67" s="66">
        <v>2</v>
      </c>
      <c r="J67" s="413">
        <v>1</v>
      </c>
      <c r="K67" s="414">
        <v>14</v>
      </c>
      <c r="L67" s="45">
        <v>2</v>
      </c>
      <c r="M67" s="66">
        <v>2</v>
      </c>
      <c r="N67" s="66">
        <v>1</v>
      </c>
      <c r="O67" s="413">
        <v>2</v>
      </c>
      <c r="P67" s="414">
        <v>14</v>
      </c>
      <c r="Q67" s="45">
        <v>2</v>
      </c>
      <c r="R67" s="66">
        <v>1</v>
      </c>
      <c r="S67" s="66">
        <v>1</v>
      </c>
      <c r="T67" s="413">
        <v>1</v>
      </c>
      <c r="U67" s="414">
        <v>14</v>
      </c>
      <c r="V67" s="45">
        <v>1</v>
      </c>
      <c r="W67" s="47">
        <v>2</v>
      </c>
      <c r="X67" s="66">
        <v>2</v>
      </c>
      <c r="Y67" s="413">
        <v>1</v>
      </c>
      <c r="Z67" s="414">
        <v>14</v>
      </c>
      <c r="AA67" s="45">
        <v>2</v>
      </c>
      <c r="AB67" s="66">
        <v>2</v>
      </c>
      <c r="AC67" s="66">
        <v>2</v>
      </c>
      <c r="AD67" s="413">
        <v>2</v>
      </c>
      <c r="AE67" s="42">
        <v>14</v>
      </c>
      <c r="AI67" s="43"/>
    </row>
    <row r="68" spans="1:35" ht="12.75">
      <c r="A68" s="414">
        <v>15</v>
      </c>
      <c r="B68" s="45">
        <v>1</v>
      </c>
      <c r="C68" s="66">
        <v>1</v>
      </c>
      <c r="D68" s="66">
        <v>1</v>
      </c>
      <c r="E68" s="413">
        <v>1</v>
      </c>
      <c r="F68" s="414">
        <v>15</v>
      </c>
      <c r="G68" s="45">
        <v>1</v>
      </c>
      <c r="H68" s="66">
        <v>1</v>
      </c>
      <c r="I68" s="66">
        <v>1</v>
      </c>
      <c r="J68" s="413">
        <v>1</v>
      </c>
      <c r="K68" s="414">
        <v>15</v>
      </c>
      <c r="L68" s="45">
        <v>1</v>
      </c>
      <c r="M68" s="66">
        <v>1</v>
      </c>
      <c r="N68" s="66">
        <v>1</v>
      </c>
      <c r="O68" s="413">
        <v>1</v>
      </c>
      <c r="P68" s="414">
        <v>15</v>
      </c>
      <c r="Q68" s="45">
        <v>2</v>
      </c>
      <c r="R68" s="66">
        <v>1</v>
      </c>
      <c r="S68" s="66">
        <v>1</v>
      </c>
      <c r="T68" s="413">
        <v>1</v>
      </c>
      <c r="U68" s="414">
        <v>15</v>
      </c>
      <c r="V68" s="45">
        <v>1</v>
      </c>
      <c r="W68" s="47">
        <v>2</v>
      </c>
      <c r="X68" s="66">
        <v>1</v>
      </c>
      <c r="Y68" s="413">
        <v>1</v>
      </c>
      <c r="Z68" s="414">
        <v>15</v>
      </c>
      <c r="AA68" s="45">
        <v>1</v>
      </c>
      <c r="AB68" s="66">
        <v>2</v>
      </c>
      <c r="AC68" s="66">
        <v>1</v>
      </c>
      <c r="AD68" s="413">
        <v>1</v>
      </c>
      <c r="AE68" s="42">
        <v>15</v>
      </c>
      <c r="AI68" s="43"/>
    </row>
    <row r="69" spans="1:35" ht="12.75">
      <c r="A69" s="414">
        <v>16</v>
      </c>
      <c r="B69" s="45">
        <v>1</v>
      </c>
      <c r="C69" s="66">
        <v>1</v>
      </c>
      <c r="D69" s="66">
        <v>1</v>
      </c>
      <c r="E69" s="413">
        <v>1</v>
      </c>
      <c r="F69" s="414">
        <v>16</v>
      </c>
      <c r="G69" s="45">
        <v>4</v>
      </c>
      <c r="H69" s="66">
        <v>1</v>
      </c>
      <c r="I69" s="66">
        <v>1</v>
      </c>
      <c r="J69" s="413">
        <v>3</v>
      </c>
      <c r="K69" s="414">
        <v>16</v>
      </c>
      <c r="L69" s="45">
        <v>1</v>
      </c>
      <c r="M69" s="66">
        <v>1</v>
      </c>
      <c r="N69" s="66">
        <v>1</v>
      </c>
      <c r="O69" s="413">
        <v>2</v>
      </c>
      <c r="P69" s="414">
        <v>16</v>
      </c>
      <c r="Q69" s="45">
        <v>3</v>
      </c>
      <c r="R69" s="66">
        <v>2</v>
      </c>
      <c r="S69" s="66">
        <v>5</v>
      </c>
      <c r="T69" s="413">
        <v>2</v>
      </c>
      <c r="U69" s="414">
        <v>16</v>
      </c>
      <c r="V69" s="45">
        <v>2</v>
      </c>
      <c r="W69" s="47">
        <v>7</v>
      </c>
      <c r="X69" s="66">
        <v>2</v>
      </c>
      <c r="Y69" s="413">
        <v>1</v>
      </c>
      <c r="Z69" s="414">
        <v>16</v>
      </c>
      <c r="AA69" s="45">
        <v>2</v>
      </c>
      <c r="AB69" s="66">
        <v>1</v>
      </c>
      <c r="AC69" s="66">
        <v>1</v>
      </c>
      <c r="AD69" s="413">
        <v>2</v>
      </c>
      <c r="AE69" s="42">
        <v>16</v>
      </c>
      <c r="AI69" s="43"/>
    </row>
    <row r="70" spans="1:35" ht="12.75">
      <c r="A70" s="414">
        <v>17</v>
      </c>
      <c r="B70" s="45">
        <v>1</v>
      </c>
      <c r="C70" s="66">
        <v>1</v>
      </c>
      <c r="D70" s="66">
        <v>1</v>
      </c>
      <c r="E70" s="413">
        <v>1</v>
      </c>
      <c r="F70" s="414">
        <v>17</v>
      </c>
      <c r="G70" s="45">
        <v>1</v>
      </c>
      <c r="H70" s="66">
        <v>1</v>
      </c>
      <c r="I70" s="66">
        <v>1</v>
      </c>
      <c r="J70" s="413">
        <v>1</v>
      </c>
      <c r="K70" s="414">
        <v>17</v>
      </c>
      <c r="L70" s="45">
        <v>1</v>
      </c>
      <c r="M70" s="66">
        <v>1</v>
      </c>
      <c r="N70" s="66">
        <v>1</v>
      </c>
      <c r="O70" s="413">
        <v>1</v>
      </c>
      <c r="P70" s="414">
        <v>17</v>
      </c>
      <c r="Q70" s="45">
        <v>1</v>
      </c>
      <c r="R70" s="66">
        <v>2</v>
      </c>
      <c r="S70" s="66">
        <v>1</v>
      </c>
      <c r="T70" s="413">
        <v>2</v>
      </c>
      <c r="U70" s="414">
        <v>17</v>
      </c>
      <c r="V70" s="45">
        <v>1</v>
      </c>
      <c r="W70" s="47">
        <v>1</v>
      </c>
      <c r="X70" s="66">
        <v>1</v>
      </c>
      <c r="Y70" s="413">
        <v>1</v>
      </c>
      <c r="Z70" s="414">
        <v>17</v>
      </c>
      <c r="AA70" s="45">
        <v>1</v>
      </c>
      <c r="AB70" s="66">
        <v>1</v>
      </c>
      <c r="AC70" s="66">
        <v>1</v>
      </c>
      <c r="AD70" s="413">
        <v>1</v>
      </c>
      <c r="AE70" s="42">
        <v>17</v>
      </c>
      <c r="AI70" s="43"/>
    </row>
    <row r="71" spans="1:35" ht="12.75">
      <c r="A71" s="412">
        <v>18</v>
      </c>
      <c r="B71" s="411">
        <v>4</v>
      </c>
      <c r="C71" s="410">
        <v>2</v>
      </c>
      <c r="D71" s="410">
        <v>2</v>
      </c>
      <c r="E71" s="409">
        <v>2</v>
      </c>
      <c r="F71" s="412">
        <v>18</v>
      </c>
      <c r="G71" s="411">
        <v>3</v>
      </c>
      <c r="H71" s="410">
        <v>2</v>
      </c>
      <c r="I71" s="410">
        <v>1</v>
      </c>
      <c r="J71" s="409">
        <v>1</v>
      </c>
      <c r="K71" s="412">
        <v>18</v>
      </c>
      <c r="L71" s="411">
        <v>1</v>
      </c>
      <c r="M71" s="410">
        <v>1</v>
      </c>
      <c r="N71" s="410">
        <v>2</v>
      </c>
      <c r="O71" s="409">
        <v>2</v>
      </c>
      <c r="P71" s="412">
        <v>18</v>
      </c>
      <c r="Q71" s="411">
        <v>2</v>
      </c>
      <c r="R71" s="410">
        <v>2</v>
      </c>
      <c r="S71" s="410">
        <v>1</v>
      </c>
      <c r="T71" s="409">
        <v>2</v>
      </c>
      <c r="U71" s="412">
        <v>18</v>
      </c>
      <c r="V71" s="411">
        <v>6</v>
      </c>
      <c r="W71" s="431">
        <v>2</v>
      </c>
      <c r="X71" s="410">
        <v>1</v>
      </c>
      <c r="Y71" s="409">
        <v>1</v>
      </c>
      <c r="Z71" s="412">
        <v>18</v>
      </c>
      <c r="AA71" s="411">
        <v>1</v>
      </c>
      <c r="AB71" s="410">
        <v>1</v>
      </c>
      <c r="AC71" s="410">
        <v>1</v>
      </c>
      <c r="AD71" s="409">
        <v>2</v>
      </c>
      <c r="AE71" s="42">
        <v>18</v>
      </c>
      <c r="AI71" s="43"/>
    </row>
    <row r="72" spans="1:35" ht="13.5" thickBot="1">
      <c r="A72" s="408" t="s">
        <v>215</v>
      </c>
      <c r="B72" s="407">
        <f>SUM(B54:B71)</f>
        <v>23</v>
      </c>
      <c r="C72" s="395">
        <f>SUM(C54:C71)</f>
        <v>26</v>
      </c>
      <c r="D72" s="395">
        <f>SUM(D54:D71)</f>
        <v>22</v>
      </c>
      <c r="E72" s="406">
        <f>SUM(E54:E71)</f>
        <v>23</v>
      </c>
      <c r="F72" s="408" t="s">
        <v>215</v>
      </c>
      <c r="G72" s="407">
        <f>SUM(G54:G71)</f>
        <v>27</v>
      </c>
      <c r="H72" s="395">
        <f>SUM(H54:H71)</f>
        <v>24</v>
      </c>
      <c r="I72" s="395">
        <f>SUM(I54:I71)</f>
        <v>23</v>
      </c>
      <c r="J72" s="406">
        <f>SUM(J54:J71)</f>
        <v>23</v>
      </c>
      <c r="K72" s="408" t="s">
        <v>215</v>
      </c>
      <c r="L72" s="407">
        <f>SUM(L54:L71)</f>
        <v>24</v>
      </c>
      <c r="M72" s="395">
        <f>SUM(M54:M71)</f>
        <v>27</v>
      </c>
      <c r="N72" s="395">
        <f>SUM(N54:N71)</f>
        <v>26</v>
      </c>
      <c r="O72" s="406">
        <f>SUM(O54:O71)</f>
        <v>25</v>
      </c>
      <c r="P72" s="408" t="s">
        <v>215</v>
      </c>
      <c r="Q72" s="407">
        <f>SUM(Q54:Q71)</f>
        <v>31</v>
      </c>
      <c r="R72" s="395">
        <f>SUM(R54:R71)</f>
        <v>25</v>
      </c>
      <c r="S72" s="395">
        <f>SUM(S54:S71)</f>
        <v>27</v>
      </c>
      <c r="T72" s="406">
        <f>SUM(T54:T71)</f>
        <v>25</v>
      </c>
      <c r="U72" s="408" t="s">
        <v>215</v>
      </c>
      <c r="V72" s="407">
        <f>SUM(V54:V71)</f>
        <v>32</v>
      </c>
      <c r="W72" s="395">
        <f>SUM(W54:W71)</f>
        <v>32</v>
      </c>
      <c r="X72" s="395">
        <f>SUM(X54:X71)</f>
        <v>22</v>
      </c>
      <c r="Y72" s="406">
        <f>SUM(Y54:Y71)</f>
        <v>21</v>
      </c>
      <c r="Z72" s="408" t="s">
        <v>215</v>
      </c>
      <c r="AA72" s="407">
        <f>SUM(AA54:AA71)</f>
        <v>27</v>
      </c>
      <c r="AB72" s="395">
        <f>SUM(AB54:AB71)</f>
        <v>28</v>
      </c>
      <c r="AC72" s="395">
        <f>SUM(AC54:AC71)</f>
        <v>22</v>
      </c>
      <c r="AD72" s="406">
        <f>SUM(AD54:AD71)</f>
        <v>24</v>
      </c>
      <c r="AE72" s="405" t="s">
        <v>215</v>
      </c>
      <c r="AF72" s="404">
        <f>SUM(AF54:AF71)</f>
        <v>0</v>
      </c>
      <c r="AG72" s="404">
        <f>SUM(AG54:AG71)</f>
        <v>0</v>
      </c>
      <c r="AH72" s="404">
        <f>SUM(AH54:AH71)</f>
        <v>0</v>
      </c>
      <c r="AI72" s="403">
        <f>SUM(AI54:AI71)</f>
        <v>0</v>
      </c>
    </row>
    <row r="73" spans="1:35" ht="14.25" thickBot="1" thickTop="1">
      <c r="A73" s="402"/>
      <c r="B73" s="401"/>
      <c r="C73" s="401"/>
      <c r="D73" s="401"/>
      <c r="E73" s="400">
        <f>SUM(B72:E72)</f>
        <v>94</v>
      </c>
      <c r="F73" s="402"/>
      <c r="G73" s="401"/>
      <c r="H73" s="401"/>
      <c r="I73" s="401"/>
      <c r="J73" s="400">
        <f>SUM(G72:J72)</f>
        <v>97</v>
      </c>
      <c r="K73" s="402"/>
      <c r="L73" s="401"/>
      <c r="M73" s="401"/>
      <c r="N73" s="401"/>
      <c r="O73" s="400">
        <f>SUM(L72:O72)</f>
        <v>102</v>
      </c>
      <c r="P73" s="402"/>
      <c r="Q73" s="401"/>
      <c r="R73" s="401"/>
      <c r="S73" s="401"/>
      <c r="T73" s="400">
        <f>SUM(Q72:T72)</f>
        <v>108</v>
      </c>
      <c r="U73" s="402"/>
      <c r="V73" s="401"/>
      <c r="W73" s="401"/>
      <c r="X73" s="401"/>
      <c r="Y73" s="400">
        <f>SUM(V72:Y72)</f>
        <v>107</v>
      </c>
      <c r="Z73" s="402"/>
      <c r="AA73" s="401"/>
      <c r="AB73" s="401"/>
      <c r="AC73" s="401"/>
      <c r="AD73" s="400">
        <f>SUM(AA72:AD72)</f>
        <v>101</v>
      </c>
      <c r="AE73" s="42"/>
      <c r="AI73" s="43">
        <f>SUM(AF72:AI72)</f>
        <v>0</v>
      </c>
    </row>
    <row r="74" spans="1:35" ht="12.75" hidden="1">
      <c r="A74" s="399"/>
      <c r="B74" s="244">
        <v>1</v>
      </c>
      <c r="C74" s="244">
        <v>1</v>
      </c>
      <c r="D74" s="244">
        <v>1</v>
      </c>
      <c r="E74" s="398">
        <v>1</v>
      </c>
      <c r="F74" s="399"/>
      <c r="G74" s="244">
        <v>1</v>
      </c>
      <c r="H74" s="244">
        <v>1</v>
      </c>
      <c r="I74" s="244">
        <v>1</v>
      </c>
      <c r="J74" s="398">
        <v>1</v>
      </c>
      <c r="K74" s="399"/>
      <c r="L74" s="244">
        <v>1</v>
      </c>
      <c r="M74" s="244">
        <v>1</v>
      </c>
      <c r="N74" s="244">
        <v>1</v>
      </c>
      <c r="O74" s="398">
        <v>1</v>
      </c>
      <c r="P74" s="399"/>
      <c r="Q74" s="244">
        <v>1</v>
      </c>
      <c r="R74" s="244">
        <v>1</v>
      </c>
      <c r="S74" s="244">
        <v>1</v>
      </c>
      <c r="T74" s="398">
        <v>1</v>
      </c>
      <c r="U74" s="399"/>
      <c r="V74" s="244">
        <v>1</v>
      </c>
      <c r="W74" s="244">
        <v>1</v>
      </c>
      <c r="X74" s="244">
        <v>1</v>
      </c>
      <c r="Y74" s="398">
        <v>1</v>
      </c>
      <c r="Z74" s="399"/>
      <c r="AA74" s="244">
        <v>1</v>
      </c>
      <c r="AB74" s="244">
        <v>1</v>
      </c>
      <c r="AC74" s="244">
        <v>1</v>
      </c>
      <c r="AD74" s="398">
        <v>1</v>
      </c>
      <c r="AE74" s="399"/>
      <c r="AF74" s="244">
        <v>1</v>
      </c>
      <c r="AG74" s="244">
        <v>1</v>
      </c>
      <c r="AH74" s="244">
        <v>1</v>
      </c>
      <c r="AI74" s="398">
        <v>1</v>
      </c>
    </row>
    <row r="76" spans="1:32" ht="12.75" hidden="1">
      <c r="A76" s="430" t="s">
        <v>284</v>
      </c>
      <c r="AF76" t="s">
        <v>228</v>
      </c>
    </row>
    <row r="77" spans="1:42" ht="12.75" hidden="1">
      <c r="A77" s="429"/>
      <c r="B77" s="428"/>
      <c r="C77" s="427"/>
      <c r="D77" s="427"/>
      <c r="E77" s="426"/>
      <c r="F77" s="429"/>
      <c r="G77" s="428"/>
      <c r="H77" s="427"/>
      <c r="I77" s="427"/>
      <c r="J77" s="426"/>
      <c r="K77" s="429"/>
      <c r="L77" s="428"/>
      <c r="M77" s="427"/>
      <c r="N77" s="427"/>
      <c r="O77" s="426"/>
      <c r="P77" s="429"/>
      <c r="Q77" s="428"/>
      <c r="R77" s="427"/>
      <c r="S77" s="427"/>
      <c r="T77" s="426"/>
      <c r="U77" s="429"/>
      <c r="V77" s="428"/>
      <c r="W77" s="427"/>
      <c r="X77" s="427"/>
      <c r="Y77" s="426"/>
      <c r="Z77" s="429"/>
      <c r="AA77" s="428"/>
      <c r="AB77" s="427"/>
      <c r="AC77" s="427"/>
      <c r="AD77" s="426"/>
      <c r="AE77" s="425"/>
      <c r="AF77" s="424"/>
      <c r="AG77" s="424"/>
      <c r="AH77" s="424"/>
      <c r="AI77" s="423"/>
      <c r="AJ77" s="422"/>
      <c r="AK77" s="422"/>
      <c r="AL77" s="422"/>
      <c r="AN77" s="422"/>
      <c r="AO77" s="422"/>
      <c r="AP77" s="422"/>
    </row>
    <row r="78" spans="1:35" ht="12.75" hidden="1">
      <c r="A78" s="421" t="s">
        <v>257</v>
      </c>
      <c r="B78" s="420">
        <v>1</v>
      </c>
      <c r="C78" s="419">
        <v>2</v>
      </c>
      <c r="D78" s="419">
        <v>3</v>
      </c>
      <c r="E78" s="418">
        <v>4</v>
      </c>
      <c r="F78" s="421" t="s">
        <v>257</v>
      </c>
      <c r="G78" s="420">
        <v>1</v>
      </c>
      <c r="H78" s="419">
        <v>2</v>
      </c>
      <c r="I78" s="419">
        <v>3</v>
      </c>
      <c r="J78" s="418">
        <v>4</v>
      </c>
      <c r="K78" s="421" t="s">
        <v>257</v>
      </c>
      <c r="L78" s="420">
        <v>1</v>
      </c>
      <c r="M78" s="419">
        <v>2</v>
      </c>
      <c r="N78" s="419">
        <v>3</v>
      </c>
      <c r="O78" s="418">
        <v>4</v>
      </c>
      <c r="P78" s="421" t="s">
        <v>257</v>
      </c>
      <c r="Q78" s="420">
        <v>1</v>
      </c>
      <c r="R78" s="419">
        <v>2</v>
      </c>
      <c r="S78" s="419">
        <v>3</v>
      </c>
      <c r="T78" s="418">
        <v>4</v>
      </c>
      <c r="U78" s="421" t="s">
        <v>257</v>
      </c>
      <c r="V78" s="420">
        <v>1</v>
      </c>
      <c r="W78" s="419">
        <v>2</v>
      </c>
      <c r="X78" s="419">
        <v>3</v>
      </c>
      <c r="Y78" s="418">
        <v>4</v>
      </c>
      <c r="Z78" s="421" t="s">
        <v>257</v>
      </c>
      <c r="AA78" s="420">
        <v>1</v>
      </c>
      <c r="AB78" s="419">
        <v>2</v>
      </c>
      <c r="AC78" s="419">
        <v>3</v>
      </c>
      <c r="AD78" s="418">
        <v>4</v>
      </c>
      <c r="AE78" s="36" t="s">
        <v>257</v>
      </c>
      <c r="AF78" s="37">
        <v>1</v>
      </c>
      <c r="AG78" s="37">
        <v>2</v>
      </c>
      <c r="AH78" s="37">
        <v>3</v>
      </c>
      <c r="AI78" s="38">
        <v>4</v>
      </c>
    </row>
    <row r="79" spans="1:35" ht="12.75" hidden="1">
      <c r="A79" s="414">
        <v>1</v>
      </c>
      <c r="B79" s="417"/>
      <c r="C79" s="416"/>
      <c r="D79" s="416"/>
      <c r="E79" s="415"/>
      <c r="F79" s="414">
        <v>1</v>
      </c>
      <c r="G79" s="417"/>
      <c r="H79" s="416"/>
      <c r="I79" s="416"/>
      <c r="J79" s="415"/>
      <c r="K79" s="414">
        <v>1</v>
      </c>
      <c r="L79" s="417"/>
      <c r="M79" s="416"/>
      <c r="N79" s="416"/>
      <c r="O79" s="415"/>
      <c r="P79" s="414">
        <v>1</v>
      </c>
      <c r="Q79" s="417"/>
      <c r="R79" s="416"/>
      <c r="S79" s="416"/>
      <c r="T79" s="415"/>
      <c r="U79" s="414">
        <v>1</v>
      </c>
      <c r="V79" s="417"/>
      <c r="W79" s="416"/>
      <c r="X79" s="416"/>
      <c r="Y79" s="415"/>
      <c r="Z79" s="414">
        <v>1</v>
      </c>
      <c r="AA79" s="417"/>
      <c r="AB79" s="416"/>
      <c r="AC79" s="416"/>
      <c r="AD79" s="415"/>
      <c r="AE79" s="42">
        <v>1</v>
      </c>
      <c r="AI79" s="43"/>
    </row>
    <row r="80" spans="1:35" ht="12.75" hidden="1">
      <c r="A80" s="414">
        <v>2</v>
      </c>
      <c r="B80" s="45"/>
      <c r="C80" s="66"/>
      <c r="D80" s="66"/>
      <c r="E80" s="413"/>
      <c r="F80" s="414">
        <v>2</v>
      </c>
      <c r="G80" s="45"/>
      <c r="H80" s="66"/>
      <c r="I80" s="66"/>
      <c r="J80" s="413"/>
      <c r="K80" s="414">
        <v>2</v>
      </c>
      <c r="L80" s="45"/>
      <c r="M80" s="66"/>
      <c r="N80" s="66"/>
      <c r="O80" s="413"/>
      <c r="P80" s="414">
        <v>2</v>
      </c>
      <c r="Q80" s="45"/>
      <c r="R80" s="66"/>
      <c r="S80" s="66"/>
      <c r="T80" s="413"/>
      <c r="U80" s="414">
        <v>2</v>
      </c>
      <c r="V80" s="45"/>
      <c r="W80" s="66"/>
      <c r="X80" s="66"/>
      <c r="Y80" s="413"/>
      <c r="Z80" s="414">
        <v>2</v>
      </c>
      <c r="AA80" s="45"/>
      <c r="AB80" s="66"/>
      <c r="AC80" s="66"/>
      <c r="AD80" s="413"/>
      <c r="AE80" s="42">
        <v>2</v>
      </c>
      <c r="AI80" s="43"/>
    </row>
    <row r="81" spans="1:35" ht="12.75" hidden="1">
      <c r="A81" s="414">
        <v>3</v>
      </c>
      <c r="B81" s="45"/>
      <c r="C81" s="66"/>
      <c r="D81" s="66"/>
      <c r="E81" s="413"/>
      <c r="F81" s="414">
        <v>3</v>
      </c>
      <c r="G81" s="45"/>
      <c r="H81" s="66"/>
      <c r="I81" s="66"/>
      <c r="J81" s="413"/>
      <c r="K81" s="414">
        <v>3</v>
      </c>
      <c r="L81" s="45"/>
      <c r="M81" s="66"/>
      <c r="N81" s="66"/>
      <c r="O81" s="413"/>
      <c r="P81" s="414">
        <v>3</v>
      </c>
      <c r="Q81" s="45"/>
      <c r="R81" s="66"/>
      <c r="S81" s="66"/>
      <c r="T81" s="413"/>
      <c r="U81" s="414">
        <v>3</v>
      </c>
      <c r="V81" s="45"/>
      <c r="W81" s="66"/>
      <c r="X81" s="66"/>
      <c r="Y81" s="413"/>
      <c r="Z81" s="414">
        <v>3</v>
      </c>
      <c r="AA81" s="45"/>
      <c r="AB81" s="66"/>
      <c r="AC81" s="66"/>
      <c r="AD81" s="413"/>
      <c r="AE81" s="42">
        <v>3</v>
      </c>
      <c r="AI81" s="43"/>
    </row>
    <row r="82" spans="1:35" ht="12.75" hidden="1">
      <c r="A82" s="414">
        <v>4</v>
      </c>
      <c r="B82" s="45"/>
      <c r="C82" s="66"/>
      <c r="D82" s="66"/>
      <c r="E82" s="413"/>
      <c r="F82" s="414">
        <v>4</v>
      </c>
      <c r="G82" s="45"/>
      <c r="H82" s="66"/>
      <c r="I82" s="66"/>
      <c r="J82" s="413"/>
      <c r="K82" s="414">
        <v>4</v>
      </c>
      <c r="L82" s="45"/>
      <c r="M82" s="66"/>
      <c r="N82" s="66"/>
      <c r="O82" s="413"/>
      <c r="P82" s="414">
        <v>4</v>
      </c>
      <c r="Q82" s="45"/>
      <c r="R82" s="66"/>
      <c r="S82" s="66"/>
      <c r="T82" s="413"/>
      <c r="U82" s="414">
        <v>4</v>
      </c>
      <c r="V82" s="45"/>
      <c r="W82" s="66"/>
      <c r="X82" s="66"/>
      <c r="Y82" s="413"/>
      <c r="Z82" s="414">
        <v>4</v>
      </c>
      <c r="AA82" s="45"/>
      <c r="AB82" s="66"/>
      <c r="AC82" s="66"/>
      <c r="AD82" s="413"/>
      <c r="AE82" s="42">
        <v>4</v>
      </c>
      <c r="AI82" s="43"/>
    </row>
    <row r="83" spans="1:35" ht="12.75" hidden="1">
      <c r="A83" s="414">
        <v>5</v>
      </c>
      <c r="B83" s="45"/>
      <c r="C83" s="66"/>
      <c r="D83" s="66"/>
      <c r="E83" s="413"/>
      <c r="F83" s="414">
        <v>5</v>
      </c>
      <c r="G83" s="45"/>
      <c r="H83" s="66"/>
      <c r="I83" s="66"/>
      <c r="J83" s="413"/>
      <c r="K83" s="414">
        <v>5</v>
      </c>
      <c r="L83" s="45"/>
      <c r="M83" s="66"/>
      <c r="N83" s="66"/>
      <c r="O83" s="413"/>
      <c r="P83" s="414">
        <v>5</v>
      </c>
      <c r="Q83" s="45"/>
      <c r="R83" s="66"/>
      <c r="S83" s="66"/>
      <c r="T83" s="413"/>
      <c r="U83" s="414">
        <v>5</v>
      </c>
      <c r="V83" s="45"/>
      <c r="W83" s="66"/>
      <c r="X83" s="66"/>
      <c r="Y83" s="413"/>
      <c r="Z83" s="414">
        <v>5</v>
      </c>
      <c r="AA83" s="45"/>
      <c r="AB83" s="66"/>
      <c r="AC83" s="66"/>
      <c r="AD83" s="413"/>
      <c r="AE83" s="42">
        <v>5</v>
      </c>
      <c r="AI83" s="43"/>
    </row>
    <row r="84" spans="1:35" ht="12.75" hidden="1">
      <c r="A84" s="414">
        <v>6</v>
      </c>
      <c r="B84" s="45"/>
      <c r="C84" s="66"/>
      <c r="D84" s="66"/>
      <c r="E84" s="413"/>
      <c r="F84" s="414">
        <v>6</v>
      </c>
      <c r="G84" s="45"/>
      <c r="H84" s="66"/>
      <c r="I84" s="66"/>
      <c r="J84" s="413"/>
      <c r="K84" s="414">
        <v>6</v>
      </c>
      <c r="L84" s="45"/>
      <c r="M84" s="66"/>
      <c r="N84" s="66"/>
      <c r="O84" s="413"/>
      <c r="P84" s="414">
        <v>6</v>
      </c>
      <c r="Q84" s="45"/>
      <c r="R84" s="66"/>
      <c r="S84" s="66"/>
      <c r="T84" s="413"/>
      <c r="U84" s="414">
        <v>6</v>
      </c>
      <c r="V84" s="45"/>
      <c r="W84" s="66"/>
      <c r="X84" s="66"/>
      <c r="Y84" s="413"/>
      <c r="Z84" s="414">
        <v>6</v>
      </c>
      <c r="AA84" s="45"/>
      <c r="AB84" s="66"/>
      <c r="AC84" s="66"/>
      <c r="AD84" s="413"/>
      <c r="AE84" s="42">
        <v>6</v>
      </c>
      <c r="AI84" s="43"/>
    </row>
    <row r="85" spans="1:35" ht="12.75" hidden="1">
      <c r="A85" s="414">
        <v>7</v>
      </c>
      <c r="B85" s="45"/>
      <c r="C85" s="66"/>
      <c r="D85" s="66"/>
      <c r="E85" s="413"/>
      <c r="F85" s="414">
        <v>7</v>
      </c>
      <c r="G85" s="45"/>
      <c r="H85" s="66"/>
      <c r="I85" s="66"/>
      <c r="J85" s="413"/>
      <c r="K85" s="414">
        <v>7</v>
      </c>
      <c r="L85" s="45"/>
      <c r="M85" s="66"/>
      <c r="N85" s="66"/>
      <c r="O85" s="413"/>
      <c r="P85" s="414">
        <v>7</v>
      </c>
      <c r="Q85" s="45"/>
      <c r="R85" s="66"/>
      <c r="S85" s="66"/>
      <c r="T85" s="413"/>
      <c r="U85" s="414">
        <v>7</v>
      </c>
      <c r="V85" s="45"/>
      <c r="W85" s="66"/>
      <c r="X85" s="66"/>
      <c r="Y85" s="413"/>
      <c r="Z85" s="414">
        <v>7</v>
      </c>
      <c r="AA85" s="45"/>
      <c r="AB85" s="66"/>
      <c r="AC85" s="66"/>
      <c r="AD85" s="413"/>
      <c r="AE85" s="42">
        <v>7</v>
      </c>
      <c r="AI85" s="43"/>
    </row>
    <row r="86" spans="1:35" ht="12.75" hidden="1">
      <c r="A86" s="414">
        <v>8</v>
      </c>
      <c r="B86" s="45"/>
      <c r="C86" s="66"/>
      <c r="D86" s="66"/>
      <c r="E86" s="413"/>
      <c r="F86" s="414">
        <v>8</v>
      </c>
      <c r="G86" s="45"/>
      <c r="H86" s="66"/>
      <c r="I86" s="66"/>
      <c r="J86" s="413"/>
      <c r="K86" s="414">
        <v>8</v>
      </c>
      <c r="L86" s="45"/>
      <c r="M86" s="66"/>
      <c r="N86" s="66"/>
      <c r="O86" s="413"/>
      <c r="P86" s="414">
        <v>8</v>
      </c>
      <c r="Q86" s="45"/>
      <c r="R86" s="66"/>
      <c r="S86" s="66"/>
      <c r="T86" s="413"/>
      <c r="U86" s="414">
        <v>8</v>
      </c>
      <c r="V86" s="45"/>
      <c r="W86" s="66"/>
      <c r="X86" s="66"/>
      <c r="Y86" s="413"/>
      <c r="Z86" s="414">
        <v>8</v>
      </c>
      <c r="AA86" s="45"/>
      <c r="AB86" s="66"/>
      <c r="AC86" s="66"/>
      <c r="AD86" s="413"/>
      <c r="AE86" s="42">
        <v>8</v>
      </c>
      <c r="AI86" s="43"/>
    </row>
    <row r="87" spans="1:35" ht="12.75" hidden="1">
      <c r="A87" s="414">
        <v>9</v>
      </c>
      <c r="B87" s="45"/>
      <c r="C87" s="66"/>
      <c r="D87" s="66"/>
      <c r="E87" s="413"/>
      <c r="F87" s="414">
        <v>9</v>
      </c>
      <c r="G87" s="45"/>
      <c r="H87" s="66"/>
      <c r="I87" s="66"/>
      <c r="J87" s="413"/>
      <c r="K87" s="414">
        <v>9</v>
      </c>
      <c r="L87" s="45"/>
      <c r="M87" s="66"/>
      <c r="N87" s="66"/>
      <c r="O87" s="413"/>
      <c r="P87" s="414">
        <v>9</v>
      </c>
      <c r="Q87" s="45"/>
      <c r="R87" s="66"/>
      <c r="S87" s="66"/>
      <c r="T87" s="413"/>
      <c r="U87" s="414">
        <v>9</v>
      </c>
      <c r="V87" s="45"/>
      <c r="W87" s="66"/>
      <c r="X87" s="66"/>
      <c r="Y87" s="413"/>
      <c r="Z87" s="414">
        <v>9</v>
      </c>
      <c r="AA87" s="45"/>
      <c r="AB87" s="66"/>
      <c r="AC87" s="66"/>
      <c r="AD87" s="413"/>
      <c r="AE87" s="42">
        <v>9</v>
      </c>
      <c r="AI87" s="43"/>
    </row>
    <row r="88" spans="1:35" ht="12.75" hidden="1">
      <c r="A88" s="414">
        <v>10</v>
      </c>
      <c r="B88" s="45"/>
      <c r="C88" s="66"/>
      <c r="D88" s="66"/>
      <c r="E88" s="413"/>
      <c r="F88" s="414">
        <v>10</v>
      </c>
      <c r="G88" s="45"/>
      <c r="H88" s="66"/>
      <c r="I88" s="66"/>
      <c r="J88" s="413"/>
      <c r="K88" s="414">
        <v>10</v>
      </c>
      <c r="L88" s="45"/>
      <c r="M88" s="66"/>
      <c r="N88" s="66"/>
      <c r="O88" s="413"/>
      <c r="P88" s="414">
        <v>10</v>
      </c>
      <c r="Q88" s="45"/>
      <c r="R88" s="66"/>
      <c r="S88" s="66"/>
      <c r="T88" s="413"/>
      <c r="U88" s="414">
        <v>10</v>
      </c>
      <c r="V88" s="45"/>
      <c r="W88" s="66"/>
      <c r="X88" s="66"/>
      <c r="Y88" s="413"/>
      <c r="Z88" s="414">
        <v>10</v>
      </c>
      <c r="AA88" s="45"/>
      <c r="AB88" s="66"/>
      <c r="AC88" s="66"/>
      <c r="AD88" s="413"/>
      <c r="AE88" s="42">
        <v>10</v>
      </c>
      <c r="AI88" s="43"/>
    </row>
    <row r="89" spans="1:35" ht="12.75" hidden="1">
      <c r="A89" s="414">
        <v>11</v>
      </c>
      <c r="B89" s="45"/>
      <c r="C89" s="66"/>
      <c r="D89" s="66"/>
      <c r="E89" s="413"/>
      <c r="F89" s="414">
        <v>11</v>
      </c>
      <c r="G89" s="45"/>
      <c r="H89" s="66"/>
      <c r="I89" s="66"/>
      <c r="J89" s="413"/>
      <c r="K89" s="414">
        <v>11</v>
      </c>
      <c r="L89" s="45"/>
      <c r="M89" s="66"/>
      <c r="N89" s="66"/>
      <c r="O89" s="413"/>
      <c r="P89" s="414">
        <v>11</v>
      </c>
      <c r="Q89" s="45"/>
      <c r="R89" s="66"/>
      <c r="S89" s="66"/>
      <c r="T89" s="413"/>
      <c r="U89" s="414">
        <v>11</v>
      </c>
      <c r="V89" s="45"/>
      <c r="W89" s="66"/>
      <c r="X89" s="66"/>
      <c r="Y89" s="413"/>
      <c r="Z89" s="414">
        <v>11</v>
      </c>
      <c r="AA89" s="45"/>
      <c r="AB89" s="66"/>
      <c r="AC89" s="66"/>
      <c r="AD89" s="413"/>
      <c r="AE89" s="42">
        <v>11</v>
      </c>
      <c r="AI89" s="43"/>
    </row>
    <row r="90" spans="1:35" ht="12.75" hidden="1">
      <c r="A90" s="414">
        <v>12</v>
      </c>
      <c r="B90" s="45"/>
      <c r="C90" s="66"/>
      <c r="D90" s="66"/>
      <c r="E90" s="413"/>
      <c r="F90" s="414">
        <v>12</v>
      </c>
      <c r="G90" s="45"/>
      <c r="H90" s="66"/>
      <c r="I90" s="66"/>
      <c r="J90" s="413"/>
      <c r="K90" s="414">
        <v>12</v>
      </c>
      <c r="L90" s="45"/>
      <c r="M90" s="66"/>
      <c r="N90" s="66"/>
      <c r="O90" s="413"/>
      <c r="P90" s="414">
        <v>12</v>
      </c>
      <c r="Q90" s="45"/>
      <c r="R90" s="66"/>
      <c r="S90" s="66"/>
      <c r="T90" s="413"/>
      <c r="U90" s="414">
        <v>12</v>
      </c>
      <c r="V90" s="45"/>
      <c r="W90" s="66"/>
      <c r="X90" s="66"/>
      <c r="Y90" s="413"/>
      <c r="Z90" s="414">
        <v>12</v>
      </c>
      <c r="AA90" s="45"/>
      <c r="AB90" s="66"/>
      <c r="AC90" s="66"/>
      <c r="AD90" s="413"/>
      <c r="AE90" s="42">
        <v>12</v>
      </c>
      <c r="AI90" s="43"/>
    </row>
    <row r="91" spans="1:35" ht="12.75" hidden="1">
      <c r="A91" s="414">
        <v>13</v>
      </c>
      <c r="B91" s="45"/>
      <c r="C91" s="66"/>
      <c r="D91" s="66"/>
      <c r="E91" s="413"/>
      <c r="F91" s="414">
        <v>13</v>
      </c>
      <c r="G91" s="45"/>
      <c r="H91" s="66"/>
      <c r="I91" s="66"/>
      <c r="J91" s="413"/>
      <c r="K91" s="414">
        <v>13</v>
      </c>
      <c r="L91" s="45"/>
      <c r="M91" s="66"/>
      <c r="N91" s="66"/>
      <c r="O91" s="413"/>
      <c r="P91" s="414">
        <v>13</v>
      </c>
      <c r="Q91" s="45"/>
      <c r="R91" s="66"/>
      <c r="S91" s="66"/>
      <c r="T91" s="413"/>
      <c r="U91" s="414">
        <v>13</v>
      </c>
      <c r="V91" s="45"/>
      <c r="W91" s="66"/>
      <c r="X91" s="66"/>
      <c r="Y91" s="413"/>
      <c r="Z91" s="414">
        <v>13</v>
      </c>
      <c r="AA91" s="45"/>
      <c r="AB91" s="66"/>
      <c r="AC91" s="66"/>
      <c r="AD91" s="413"/>
      <c r="AE91" s="42">
        <v>13</v>
      </c>
      <c r="AI91" s="43"/>
    </row>
    <row r="92" spans="1:35" ht="12.75" hidden="1">
      <c r="A92" s="414">
        <v>14</v>
      </c>
      <c r="B92" s="45"/>
      <c r="C92" s="66"/>
      <c r="D92" s="66"/>
      <c r="E92" s="413"/>
      <c r="F92" s="414">
        <v>14</v>
      </c>
      <c r="G92" s="45"/>
      <c r="H92" s="66"/>
      <c r="I92" s="66"/>
      <c r="J92" s="413"/>
      <c r="K92" s="414">
        <v>14</v>
      </c>
      <c r="L92" s="45"/>
      <c r="M92" s="66"/>
      <c r="N92" s="66"/>
      <c r="O92" s="413"/>
      <c r="P92" s="414">
        <v>14</v>
      </c>
      <c r="Q92" s="45"/>
      <c r="R92" s="66"/>
      <c r="S92" s="66"/>
      <c r="T92" s="413"/>
      <c r="U92" s="414">
        <v>14</v>
      </c>
      <c r="V92" s="45"/>
      <c r="W92" s="66"/>
      <c r="X92" s="66"/>
      <c r="Y92" s="413"/>
      <c r="Z92" s="414">
        <v>14</v>
      </c>
      <c r="AA92" s="45"/>
      <c r="AB92" s="66"/>
      <c r="AC92" s="66"/>
      <c r="AD92" s="413"/>
      <c r="AE92" s="42">
        <v>14</v>
      </c>
      <c r="AI92" s="43"/>
    </row>
    <row r="93" spans="1:35" ht="12.75" hidden="1">
      <c r="A93" s="414">
        <v>15</v>
      </c>
      <c r="B93" s="45"/>
      <c r="C93" s="66"/>
      <c r="D93" s="66"/>
      <c r="E93" s="413"/>
      <c r="F93" s="414">
        <v>15</v>
      </c>
      <c r="G93" s="45"/>
      <c r="H93" s="66"/>
      <c r="I93" s="66"/>
      <c r="J93" s="413"/>
      <c r="K93" s="414">
        <v>15</v>
      </c>
      <c r="L93" s="45"/>
      <c r="M93" s="66"/>
      <c r="N93" s="66"/>
      <c r="O93" s="413"/>
      <c r="P93" s="414">
        <v>15</v>
      </c>
      <c r="Q93" s="45"/>
      <c r="R93" s="66"/>
      <c r="S93" s="66"/>
      <c r="T93" s="413"/>
      <c r="U93" s="414">
        <v>15</v>
      </c>
      <c r="V93" s="45"/>
      <c r="W93" s="66"/>
      <c r="X93" s="66"/>
      <c r="Y93" s="413"/>
      <c r="Z93" s="414">
        <v>15</v>
      </c>
      <c r="AA93" s="45"/>
      <c r="AB93" s="66"/>
      <c r="AC93" s="66"/>
      <c r="AD93" s="413"/>
      <c r="AE93" s="42">
        <v>15</v>
      </c>
      <c r="AI93" s="43"/>
    </row>
    <row r="94" spans="1:35" ht="12.75" hidden="1">
      <c r="A94" s="414">
        <v>16</v>
      </c>
      <c r="B94" s="45"/>
      <c r="C94" s="66"/>
      <c r="D94" s="66"/>
      <c r="E94" s="413"/>
      <c r="F94" s="414">
        <v>16</v>
      </c>
      <c r="G94" s="45"/>
      <c r="H94" s="66"/>
      <c r="I94" s="66"/>
      <c r="J94" s="413"/>
      <c r="K94" s="414">
        <v>16</v>
      </c>
      <c r="L94" s="45"/>
      <c r="M94" s="66"/>
      <c r="N94" s="66"/>
      <c r="O94" s="413"/>
      <c r="P94" s="414">
        <v>16</v>
      </c>
      <c r="Q94" s="45"/>
      <c r="R94" s="66"/>
      <c r="S94" s="66"/>
      <c r="T94" s="413"/>
      <c r="U94" s="414">
        <v>16</v>
      </c>
      <c r="V94" s="45"/>
      <c r="W94" s="66"/>
      <c r="X94" s="66"/>
      <c r="Y94" s="413"/>
      <c r="Z94" s="414">
        <v>16</v>
      </c>
      <c r="AA94" s="45"/>
      <c r="AB94" s="66"/>
      <c r="AC94" s="66"/>
      <c r="AD94" s="413"/>
      <c r="AE94" s="42">
        <v>16</v>
      </c>
      <c r="AI94" s="43"/>
    </row>
    <row r="95" spans="1:35" ht="12.75" hidden="1">
      <c r="A95" s="414">
        <v>17</v>
      </c>
      <c r="B95" s="45"/>
      <c r="C95" s="66"/>
      <c r="D95" s="66"/>
      <c r="E95" s="413"/>
      <c r="F95" s="414">
        <v>17</v>
      </c>
      <c r="G95" s="45"/>
      <c r="H95" s="66"/>
      <c r="I95" s="66"/>
      <c r="J95" s="413"/>
      <c r="K95" s="414">
        <v>17</v>
      </c>
      <c r="L95" s="45"/>
      <c r="M95" s="66"/>
      <c r="N95" s="66"/>
      <c r="O95" s="413"/>
      <c r="P95" s="414">
        <v>17</v>
      </c>
      <c r="Q95" s="45"/>
      <c r="R95" s="66"/>
      <c r="S95" s="66"/>
      <c r="T95" s="413"/>
      <c r="U95" s="414">
        <v>17</v>
      </c>
      <c r="V95" s="45"/>
      <c r="W95" s="66"/>
      <c r="X95" s="66"/>
      <c r="Y95" s="413"/>
      <c r="Z95" s="414">
        <v>17</v>
      </c>
      <c r="AA95" s="45"/>
      <c r="AB95" s="66"/>
      <c r="AC95" s="66"/>
      <c r="AD95" s="413"/>
      <c r="AE95" s="42">
        <v>17</v>
      </c>
      <c r="AI95" s="43"/>
    </row>
    <row r="96" spans="1:35" ht="12.75" hidden="1">
      <c r="A96" s="412">
        <v>18</v>
      </c>
      <c r="B96" s="411"/>
      <c r="C96" s="410"/>
      <c r="D96" s="410"/>
      <c r="E96" s="409"/>
      <c r="F96" s="412">
        <v>18</v>
      </c>
      <c r="G96" s="411"/>
      <c r="H96" s="410"/>
      <c r="I96" s="410"/>
      <c r="J96" s="409"/>
      <c r="K96" s="412">
        <v>18</v>
      </c>
      <c r="L96" s="411"/>
      <c r="M96" s="410"/>
      <c r="N96" s="410"/>
      <c r="O96" s="409"/>
      <c r="P96" s="412">
        <v>18</v>
      </c>
      <c r="Q96" s="411"/>
      <c r="R96" s="410"/>
      <c r="S96" s="410"/>
      <c r="T96" s="409"/>
      <c r="U96" s="412">
        <v>18</v>
      </c>
      <c r="V96" s="411"/>
      <c r="W96" s="410"/>
      <c r="X96" s="410"/>
      <c r="Y96" s="409"/>
      <c r="Z96" s="412">
        <v>18</v>
      </c>
      <c r="AA96" s="411"/>
      <c r="AB96" s="410"/>
      <c r="AC96" s="410"/>
      <c r="AD96" s="409"/>
      <c r="AE96" s="42">
        <v>18</v>
      </c>
      <c r="AI96" s="43"/>
    </row>
    <row r="97" spans="1:35" ht="13.5" hidden="1" thickBot="1">
      <c r="A97" s="408" t="s">
        <v>215</v>
      </c>
      <c r="B97" s="407">
        <f>SUM(B79:B96)</f>
        <v>0</v>
      </c>
      <c r="C97" s="395">
        <f>SUM(C79:C96)</f>
        <v>0</v>
      </c>
      <c r="D97" s="395">
        <f>SUM(D79:D96)</f>
        <v>0</v>
      </c>
      <c r="E97" s="406">
        <f>SUM(E79:E96)</f>
        <v>0</v>
      </c>
      <c r="F97" s="408" t="s">
        <v>215</v>
      </c>
      <c r="G97" s="407">
        <f>SUM(G79:G96)</f>
        <v>0</v>
      </c>
      <c r="H97" s="395">
        <f>SUM(H79:H96)</f>
        <v>0</v>
      </c>
      <c r="I97" s="395">
        <f>SUM(I79:I96)</f>
        <v>0</v>
      </c>
      <c r="J97" s="406">
        <f>SUM(J79:J96)</f>
        <v>0</v>
      </c>
      <c r="K97" s="408" t="s">
        <v>215</v>
      </c>
      <c r="L97" s="407">
        <f>SUM(L79:L96)</f>
        <v>0</v>
      </c>
      <c r="M97" s="395">
        <f>SUM(M79:M96)</f>
        <v>0</v>
      </c>
      <c r="N97" s="395">
        <f>SUM(N79:N96)</f>
        <v>0</v>
      </c>
      <c r="O97" s="406">
        <f>SUM(O79:O96)</f>
        <v>0</v>
      </c>
      <c r="P97" s="408" t="s">
        <v>215</v>
      </c>
      <c r="Q97" s="407">
        <f>SUM(Q79:Q96)</f>
        <v>0</v>
      </c>
      <c r="R97" s="395">
        <f>SUM(R79:R96)</f>
        <v>0</v>
      </c>
      <c r="S97" s="395">
        <f>SUM(S79:S96)</f>
        <v>0</v>
      </c>
      <c r="T97" s="406">
        <f>SUM(T79:T96)</f>
        <v>0</v>
      </c>
      <c r="U97" s="408" t="s">
        <v>215</v>
      </c>
      <c r="V97" s="407">
        <f>SUM(V79:V96)</f>
        <v>0</v>
      </c>
      <c r="W97" s="395">
        <f>SUM(W79:W96)</f>
        <v>0</v>
      </c>
      <c r="X97" s="395">
        <f>SUM(X79:X96)</f>
        <v>0</v>
      </c>
      <c r="Y97" s="406">
        <f>SUM(Y79:Y96)</f>
        <v>0</v>
      </c>
      <c r="Z97" s="408" t="s">
        <v>215</v>
      </c>
      <c r="AA97" s="407">
        <f>SUM(AA79:AA96)</f>
        <v>0</v>
      </c>
      <c r="AB97" s="395">
        <f>SUM(AB79:AB96)</f>
        <v>0</v>
      </c>
      <c r="AC97" s="395">
        <f>SUM(AC79:AC96)</f>
        <v>0</v>
      </c>
      <c r="AD97" s="406">
        <f>SUM(AD79:AD96)</f>
        <v>0</v>
      </c>
      <c r="AE97" s="405" t="s">
        <v>215</v>
      </c>
      <c r="AF97" s="404">
        <f>SUM(AF79:AF96)</f>
        <v>0</v>
      </c>
      <c r="AG97" s="404">
        <f>SUM(AG79:AG96)</f>
        <v>0</v>
      </c>
      <c r="AH97" s="404">
        <f>SUM(AH79:AH96)</f>
        <v>0</v>
      </c>
      <c r="AI97" s="403">
        <f>SUM(AI79:AI96)</f>
        <v>0</v>
      </c>
    </row>
    <row r="98" spans="1:35" ht="13.5" hidden="1" thickBot="1">
      <c r="A98" s="402"/>
      <c r="B98" s="401"/>
      <c r="C98" s="401"/>
      <c r="D98" s="401"/>
      <c r="E98" s="400">
        <f>SUM(B97:E97)</f>
        <v>0</v>
      </c>
      <c r="F98" s="402"/>
      <c r="G98" s="401"/>
      <c r="H98" s="401"/>
      <c r="I98" s="401"/>
      <c r="J98" s="400">
        <f>SUM(G97:J97)</f>
        <v>0</v>
      </c>
      <c r="K98" s="402"/>
      <c r="L98" s="401"/>
      <c r="M98" s="401"/>
      <c r="N98" s="401"/>
      <c r="O98" s="400">
        <f>SUM(L97:O97)</f>
        <v>0</v>
      </c>
      <c r="P98" s="402"/>
      <c r="Q98" s="401"/>
      <c r="R98" s="401"/>
      <c r="S98" s="401"/>
      <c r="T98" s="400">
        <f>SUM(Q97:T97)</f>
        <v>0</v>
      </c>
      <c r="U98" s="402"/>
      <c r="V98" s="401"/>
      <c r="W98" s="401"/>
      <c r="X98" s="401"/>
      <c r="Y98" s="400">
        <f>SUM(V97:Y97)</f>
        <v>0</v>
      </c>
      <c r="Z98" s="402"/>
      <c r="AA98" s="401"/>
      <c r="AB98" s="401"/>
      <c r="AC98" s="401"/>
      <c r="AD98" s="400">
        <f>SUM(AA97:AD97)</f>
        <v>0</v>
      </c>
      <c r="AE98" s="42"/>
      <c r="AI98" s="43">
        <f>SUM(AF97:AI97)</f>
        <v>0</v>
      </c>
    </row>
    <row r="99" spans="1:35" ht="12.75" hidden="1">
      <c r="A99" s="399"/>
      <c r="B99" s="244">
        <v>1</v>
      </c>
      <c r="C99" s="244">
        <v>1</v>
      </c>
      <c r="D99" s="244">
        <v>1</v>
      </c>
      <c r="E99" s="398">
        <v>1</v>
      </c>
      <c r="F99" s="399"/>
      <c r="G99" s="244">
        <v>1</v>
      </c>
      <c r="H99" s="244">
        <v>1</v>
      </c>
      <c r="I99" s="244">
        <v>1</v>
      </c>
      <c r="J99" s="398">
        <v>1</v>
      </c>
      <c r="K99" s="399"/>
      <c r="L99" s="244">
        <v>1</v>
      </c>
      <c r="M99" s="244">
        <v>1</v>
      </c>
      <c r="N99" s="244">
        <v>1</v>
      </c>
      <c r="O99" s="398">
        <v>1</v>
      </c>
      <c r="P99" s="399"/>
      <c r="Q99" s="244">
        <v>1</v>
      </c>
      <c r="R99" s="244">
        <v>1</v>
      </c>
      <c r="S99" s="244">
        <v>1</v>
      </c>
      <c r="T99" s="398">
        <v>1</v>
      </c>
      <c r="U99" s="399"/>
      <c r="V99" s="244">
        <v>1</v>
      </c>
      <c r="W99" s="244">
        <v>1</v>
      </c>
      <c r="X99" s="244">
        <v>1</v>
      </c>
      <c r="Y99" s="398">
        <v>1</v>
      </c>
      <c r="Z99" s="399"/>
      <c r="AA99" s="244">
        <v>1</v>
      </c>
      <c r="AB99" s="244">
        <v>1</v>
      </c>
      <c r="AC99" s="244">
        <v>1</v>
      </c>
      <c r="AD99" s="398">
        <v>1</v>
      </c>
      <c r="AE99" s="399"/>
      <c r="AF99" s="244">
        <v>1</v>
      </c>
      <c r="AG99" s="244">
        <v>1</v>
      </c>
      <c r="AH99" s="244">
        <v>1</v>
      </c>
      <c r="AI99" s="398">
        <v>1</v>
      </c>
    </row>
    <row r="100" ht="12.75" hidden="1"/>
    <row r="101" spans="1:32" ht="12.75" hidden="1">
      <c r="A101" s="430" t="s">
        <v>283</v>
      </c>
      <c r="AF101" t="s">
        <v>228</v>
      </c>
    </row>
    <row r="102" spans="1:42" ht="12.75" hidden="1">
      <c r="A102" s="429"/>
      <c r="B102" s="428"/>
      <c r="C102" s="427"/>
      <c r="D102" s="427"/>
      <c r="E102" s="426"/>
      <c r="F102" s="429"/>
      <c r="G102" s="428"/>
      <c r="H102" s="427"/>
      <c r="I102" s="427"/>
      <c r="J102" s="426"/>
      <c r="K102" s="429"/>
      <c r="L102" s="428"/>
      <c r="M102" s="427"/>
      <c r="N102" s="427"/>
      <c r="O102" s="426"/>
      <c r="P102" s="429"/>
      <c r="Q102" s="428"/>
      <c r="R102" s="427"/>
      <c r="S102" s="427"/>
      <c r="T102" s="426"/>
      <c r="U102" s="429"/>
      <c r="V102" s="428"/>
      <c r="W102" s="427"/>
      <c r="X102" s="427"/>
      <c r="Y102" s="426"/>
      <c r="Z102" s="429"/>
      <c r="AA102" s="428"/>
      <c r="AB102" s="427"/>
      <c r="AC102" s="427"/>
      <c r="AD102" s="426"/>
      <c r="AE102" s="425"/>
      <c r="AF102" s="424"/>
      <c r="AG102" s="424"/>
      <c r="AH102" s="424"/>
      <c r="AI102" s="423"/>
      <c r="AJ102" s="422"/>
      <c r="AK102" s="422"/>
      <c r="AL102" s="422"/>
      <c r="AN102" s="422"/>
      <c r="AO102" s="422"/>
      <c r="AP102" s="422"/>
    </row>
    <row r="103" spans="1:35" ht="12.75" hidden="1">
      <c r="A103" s="421" t="s">
        <v>257</v>
      </c>
      <c r="B103" s="420">
        <v>1</v>
      </c>
      <c r="C103" s="419">
        <v>2</v>
      </c>
      <c r="D103" s="419">
        <v>3</v>
      </c>
      <c r="E103" s="418">
        <v>4</v>
      </c>
      <c r="F103" s="421" t="s">
        <v>257</v>
      </c>
      <c r="G103" s="420">
        <v>1</v>
      </c>
      <c r="H103" s="419">
        <v>2</v>
      </c>
      <c r="I103" s="419">
        <v>3</v>
      </c>
      <c r="J103" s="418">
        <v>4</v>
      </c>
      <c r="K103" s="421" t="s">
        <v>257</v>
      </c>
      <c r="L103" s="420">
        <v>1</v>
      </c>
      <c r="M103" s="419">
        <v>2</v>
      </c>
      <c r="N103" s="419">
        <v>3</v>
      </c>
      <c r="O103" s="418">
        <v>4</v>
      </c>
      <c r="P103" s="421" t="s">
        <v>257</v>
      </c>
      <c r="Q103" s="420">
        <v>1</v>
      </c>
      <c r="R103" s="419">
        <v>2</v>
      </c>
      <c r="S103" s="419">
        <v>3</v>
      </c>
      <c r="T103" s="418">
        <v>4</v>
      </c>
      <c r="U103" s="421" t="s">
        <v>257</v>
      </c>
      <c r="V103" s="420">
        <v>1</v>
      </c>
      <c r="W103" s="419">
        <v>2</v>
      </c>
      <c r="X103" s="419">
        <v>3</v>
      </c>
      <c r="Y103" s="418">
        <v>4</v>
      </c>
      <c r="Z103" s="421" t="s">
        <v>257</v>
      </c>
      <c r="AA103" s="420">
        <v>1</v>
      </c>
      <c r="AB103" s="419">
        <v>2</v>
      </c>
      <c r="AC103" s="419">
        <v>3</v>
      </c>
      <c r="AD103" s="418">
        <v>4</v>
      </c>
      <c r="AE103" s="36" t="s">
        <v>257</v>
      </c>
      <c r="AF103" s="37">
        <v>1</v>
      </c>
      <c r="AG103" s="37">
        <v>2</v>
      </c>
      <c r="AH103" s="37">
        <v>3</v>
      </c>
      <c r="AI103" s="38">
        <v>4</v>
      </c>
    </row>
    <row r="104" spans="1:35" ht="12.75" hidden="1">
      <c r="A104" s="414">
        <v>1</v>
      </c>
      <c r="B104" s="417"/>
      <c r="C104" s="416"/>
      <c r="D104" s="416"/>
      <c r="E104" s="415"/>
      <c r="F104" s="414">
        <v>1</v>
      </c>
      <c r="G104" s="417"/>
      <c r="H104" s="416"/>
      <c r="I104" s="416"/>
      <c r="J104" s="415"/>
      <c r="K104" s="414">
        <v>1</v>
      </c>
      <c r="L104" s="417"/>
      <c r="M104" s="416"/>
      <c r="N104" s="416"/>
      <c r="O104" s="415"/>
      <c r="P104" s="414">
        <v>1</v>
      </c>
      <c r="Q104" s="417"/>
      <c r="R104" s="416"/>
      <c r="S104" s="416"/>
      <c r="T104" s="415"/>
      <c r="U104" s="414">
        <v>1</v>
      </c>
      <c r="V104" s="417"/>
      <c r="W104" s="416"/>
      <c r="X104" s="416"/>
      <c r="Y104" s="415"/>
      <c r="Z104" s="414">
        <v>1</v>
      </c>
      <c r="AA104" s="417"/>
      <c r="AB104" s="416"/>
      <c r="AC104" s="416"/>
      <c r="AD104" s="415"/>
      <c r="AE104" s="42">
        <v>1</v>
      </c>
      <c r="AI104" s="43"/>
    </row>
    <row r="105" spans="1:35" ht="12.75" hidden="1">
      <c r="A105" s="414">
        <v>2</v>
      </c>
      <c r="B105" s="45"/>
      <c r="C105" s="66"/>
      <c r="D105" s="66"/>
      <c r="E105" s="413"/>
      <c r="F105" s="414">
        <v>2</v>
      </c>
      <c r="G105" s="45"/>
      <c r="H105" s="66"/>
      <c r="I105" s="66"/>
      <c r="J105" s="413"/>
      <c r="K105" s="414">
        <v>2</v>
      </c>
      <c r="L105" s="45"/>
      <c r="M105" s="66"/>
      <c r="N105" s="66"/>
      <c r="O105" s="413"/>
      <c r="P105" s="414">
        <v>2</v>
      </c>
      <c r="Q105" s="45"/>
      <c r="R105" s="66"/>
      <c r="S105" s="66"/>
      <c r="T105" s="413"/>
      <c r="U105" s="414">
        <v>2</v>
      </c>
      <c r="V105" s="45"/>
      <c r="W105" s="66"/>
      <c r="X105" s="66"/>
      <c r="Y105" s="413"/>
      <c r="Z105" s="414">
        <v>2</v>
      </c>
      <c r="AA105" s="45"/>
      <c r="AB105" s="66"/>
      <c r="AC105" s="66"/>
      <c r="AD105" s="413"/>
      <c r="AE105" s="42">
        <v>2</v>
      </c>
      <c r="AI105" s="43"/>
    </row>
    <row r="106" spans="1:35" ht="12.75" hidden="1">
      <c r="A106" s="414">
        <v>3</v>
      </c>
      <c r="B106" s="45"/>
      <c r="C106" s="66"/>
      <c r="D106" s="66"/>
      <c r="E106" s="413"/>
      <c r="F106" s="414">
        <v>3</v>
      </c>
      <c r="G106" s="45"/>
      <c r="H106" s="66"/>
      <c r="I106" s="66"/>
      <c r="J106" s="413"/>
      <c r="K106" s="414">
        <v>3</v>
      </c>
      <c r="L106" s="45"/>
      <c r="M106" s="66"/>
      <c r="N106" s="66"/>
      <c r="O106" s="413"/>
      <c r="P106" s="414">
        <v>3</v>
      </c>
      <c r="Q106" s="45"/>
      <c r="R106" s="66"/>
      <c r="S106" s="66"/>
      <c r="T106" s="413"/>
      <c r="U106" s="414">
        <v>3</v>
      </c>
      <c r="V106" s="45"/>
      <c r="W106" s="66"/>
      <c r="X106" s="66"/>
      <c r="Y106" s="413"/>
      <c r="Z106" s="414">
        <v>3</v>
      </c>
      <c r="AA106" s="45"/>
      <c r="AB106" s="66"/>
      <c r="AC106" s="66"/>
      <c r="AD106" s="413"/>
      <c r="AE106" s="42">
        <v>3</v>
      </c>
      <c r="AI106" s="43"/>
    </row>
    <row r="107" spans="1:35" ht="12.75" hidden="1">
      <c r="A107" s="414">
        <v>4</v>
      </c>
      <c r="B107" s="45"/>
      <c r="C107" s="66"/>
      <c r="D107" s="66"/>
      <c r="E107" s="413"/>
      <c r="F107" s="414">
        <v>4</v>
      </c>
      <c r="G107" s="45"/>
      <c r="H107" s="66"/>
      <c r="I107" s="66"/>
      <c r="J107" s="413"/>
      <c r="K107" s="414">
        <v>4</v>
      </c>
      <c r="L107" s="45"/>
      <c r="M107" s="66"/>
      <c r="N107" s="66"/>
      <c r="O107" s="413"/>
      <c r="P107" s="414">
        <v>4</v>
      </c>
      <c r="Q107" s="45"/>
      <c r="R107" s="66"/>
      <c r="S107" s="66"/>
      <c r="T107" s="413"/>
      <c r="U107" s="414">
        <v>4</v>
      </c>
      <c r="V107" s="45"/>
      <c r="W107" s="66"/>
      <c r="X107" s="66"/>
      <c r="Y107" s="413"/>
      <c r="Z107" s="414">
        <v>4</v>
      </c>
      <c r="AA107" s="45"/>
      <c r="AB107" s="66"/>
      <c r="AC107" s="66"/>
      <c r="AD107" s="413"/>
      <c r="AE107" s="42">
        <v>4</v>
      </c>
      <c r="AI107" s="43"/>
    </row>
    <row r="108" spans="1:35" ht="12.75" hidden="1">
      <c r="A108" s="414">
        <v>5</v>
      </c>
      <c r="B108" s="45"/>
      <c r="C108" s="66"/>
      <c r="D108" s="66"/>
      <c r="E108" s="413"/>
      <c r="F108" s="414">
        <v>5</v>
      </c>
      <c r="G108" s="45"/>
      <c r="H108" s="66"/>
      <c r="I108" s="66"/>
      <c r="J108" s="413"/>
      <c r="K108" s="414">
        <v>5</v>
      </c>
      <c r="L108" s="45"/>
      <c r="M108" s="66"/>
      <c r="N108" s="66"/>
      <c r="O108" s="413"/>
      <c r="P108" s="414">
        <v>5</v>
      </c>
      <c r="Q108" s="45"/>
      <c r="R108" s="66"/>
      <c r="S108" s="66"/>
      <c r="T108" s="413"/>
      <c r="U108" s="414">
        <v>5</v>
      </c>
      <c r="V108" s="45"/>
      <c r="W108" s="66"/>
      <c r="X108" s="66"/>
      <c r="Y108" s="413"/>
      <c r="Z108" s="414">
        <v>5</v>
      </c>
      <c r="AA108" s="45"/>
      <c r="AB108" s="66"/>
      <c r="AC108" s="66"/>
      <c r="AD108" s="413"/>
      <c r="AE108" s="42">
        <v>5</v>
      </c>
      <c r="AI108" s="43"/>
    </row>
    <row r="109" spans="1:35" ht="12.75" hidden="1">
      <c r="A109" s="414">
        <v>6</v>
      </c>
      <c r="B109" s="45"/>
      <c r="C109" s="66"/>
      <c r="D109" s="66"/>
      <c r="E109" s="413"/>
      <c r="F109" s="414">
        <v>6</v>
      </c>
      <c r="G109" s="45"/>
      <c r="H109" s="66"/>
      <c r="I109" s="66"/>
      <c r="J109" s="413"/>
      <c r="K109" s="414">
        <v>6</v>
      </c>
      <c r="L109" s="45"/>
      <c r="M109" s="66"/>
      <c r="N109" s="66"/>
      <c r="O109" s="413"/>
      <c r="P109" s="414">
        <v>6</v>
      </c>
      <c r="Q109" s="45"/>
      <c r="R109" s="66"/>
      <c r="S109" s="66"/>
      <c r="T109" s="413"/>
      <c r="U109" s="414">
        <v>6</v>
      </c>
      <c r="V109" s="45"/>
      <c r="W109" s="66"/>
      <c r="X109" s="66"/>
      <c r="Y109" s="413"/>
      <c r="Z109" s="414">
        <v>6</v>
      </c>
      <c r="AA109" s="45"/>
      <c r="AB109" s="66"/>
      <c r="AC109" s="66"/>
      <c r="AD109" s="413"/>
      <c r="AE109" s="42">
        <v>6</v>
      </c>
      <c r="AI109" s="43"/>
    </row>
    <row r="110" spans="1:35" ht="12.75" hidden="1">
      <c r="A110" s="414">
        <v>7</v>
      </c>
      <c r="B110" s="45"/>
      <c r="C110" s="66"/>
      <c r="D110" s="66"/>
      <c r="E110" s="413"/>
      <c r="F110" s="414">
        <v>7</v>
      </c>
      <c r="G110" s="45"/>
      <c r="H110" s="66"/>
      <c r="I110" s="66"/>
      <c r="J110" s="413"/>
      <c r="K110" s="414">
        <v>7</v>
      </c>
      <c r="L110" s="45"/>
      <c r="M110" s="66"/>
      <c r="N110" s="66"/>
      <c r="O110" s="413"/>
      <c r="P110" s="414">
        <v>7</v>
      </c>
      <c r="Q110" s="45"/>
      <c r="R110" s="66"/>
      <c r="S110" s="66"/>
      <c r="T110" s="413"/>
      <c r="U110" s="414">
        <v>7</v>
      </c>
      <c r="V110" s="45"/>
      <c r="W110" s="66"/>
      <c r="X110" s="66"/>
      <c r="Y110" s="413"/>
      <c r="Z110" s="414">
        <v>7</v>
      </c>
      <c r="AA110" s="45"/>
      <c r="AB110" s="66"/>
      <c r="AC110" s="66"/>
      <c r="AD110" s="413"/>
      <c r="AE110" s="42">
        <v>7</v>
      </c>
      <c r="AI110" s="43"/>
    </row>
    <row r="111" spans="1:35" ht="12.75" hidden="1">
      <c r="A111" s="414">
        <v>8</v>
      </c>
      <c r="B111" s="45"/>
      <c r="C111" s="66"/>
      <c r="D111" s="66"/>
      <c r="E111" s="413"/>
      <c r="F111" s="414">
        <v>8</v>
      </c>
      <c r="G111" s="45"/>
      <c r="H111" s="66"/>
      <c r="I111" s="66"/>
      <c r="J111" s="413"/>
      <c r="K111" s="414">
        <v>8</v>
      </c>
      <c r="L111" s="45"/>
      <c r="M111" s="66"/>
      <c r="N111" s="66"/>
      <c r="O111" s="413"/>
      <c r="P111" s="414">
        <v>8</v>
      </c>
      <c r="Q111" s="45"/>
      <c r="R111" s="66"/>
      <c r="S111" s="66"/>
      <c r="T111" s="413"/>
      <c r="U111" s="414">
        <v>8</v>
      </c>
      <c r="V111" s="45"/>
      <c r="W111" s="66"/>
      <c r="X111" s="66"/>
      <c r="Y111" s="413"/>
      <c r="Z111" s="414">
        <v>8</v>
      </c>
      <c r="AA111" s="45"/>
      <c r="AB111" s="66"/>
      <c r="AC111" s="66"/>
      <c r="AD111" s="413"/>
      <c r="AE111" s="42">
        <v>8</v>
      </c>
      <c r="AI111" s="43"/>
    </row>
    <row r="112" spans="1:35" ht="12.75" hidden="1">
      <c r="A112" s="414">
        <v>9</v>
      </c>
      <c r="B112" s="45"/>
      <c r="C112" s="66"/>
      <c r="D112" s="66"/>
      <c r="E112" s="413"/>
      <c r="F112" s="414">
        <v>9</v>
      </c>
      <c r="G112" s="45"/>
      <c r="H112" s="66"/>
      <c r="I112" s="66"/>
      <c r="J112" s="413"/>
      <c r="K112" s="414">
        <v>9</v>
      </c>
      <c r="L112" s="45"/>
      <c r="M112" s="66"/>
      <c r="N112" s="66"/>
      <c r="O112" s="413"/>
      <c r="P112" s="414">
        <v>9</v>
      </c>
      <c r="Q112" s="45"/>
      <c r="R112" s="66"/>
      <c r="S112" s="66"/>
      <c r="T112" s="413"/>
      <c r="U112" s="414">
        <v>9</v>
      </c>
      <c r="V112" s="45"/>
      <c r="W112" s="66"/>
      <c r="X112" s="66"/>
      <c r="Y112" s="413"/>
      <c r="Z112" s="414">
        <v>9</v>
      </c>
      <c r="AA112" s="45"/>
      <c r="AB112" s="66"/>
      <c r="AC112" s="66"/>
      <c r="AD112" s="413"/>
      <c r="AE112" s="42">
        <v>9</v>
      </c>
      <c r="AI112" s="43"/>
    </row>
    <row r="113" spans="1:35" ht="12.75" hidden="1">
      <c r="A113" s="414">
        <v>10</v>
      </c>
      <c r="B113" s="45"/>
      <c r="C113" s="66"/>
      <c r="D113" s="66"/>
      <c r="E113" s="413"/>
      <c r="F113" s="414">
        <v>10</v>
      </c>
      <c r="G113" s="45"/>
      <c r="H113" s="66"/>
      <c r="I113" s="66"/>
      <c r="J113" s="413"/>
      <c r="K113" s="414">
        <v>10</v>
      </c>
      <c r="L113" s="45"/>
      <c r="M113" s="66"/>
      <c r="N113" s="66"/>
      <c r="O113" s="413"/>
      <c r="P113" s="414">
        <v>10</v>
      </c>
      <c r="Q113" s="45"/>
      <c r="R113" s="66"/>
      <c r="S113" s="66"/>
      <c r="T113" s="413"/>
      <c r="U113" s="414">
        <v>10</v>
      </c>
      <c r="V113" s="45"/>
      <c r="W113" s="66"/>
      <c r="X113" s="66"/>
      <c r="Y113" s="413"/>
      <c r="Z113" s="414">
        <v>10</v>
      </c>
      <c r="AA113" s="45"/>
      <c r="AB113" s="66"/>
      <c r="AC113" s="66"/>
      <c r="AD113" s="413"/>
      <c r="AE113" s="42">
        <v>10</v>
      </c>
      <c r="AI113" s="43"/>
    </row>
    <row r="114" spans="1:35" ht="12.75" hidden="1">
      <c r="A114" s="414">
        <v>11</v>
      </c>
      <c r="B114" s="45"/>
      <c r="C114" s="66"/>
      <c r="D114" s="66"/>
      <c r="E114" s="413"/>
      <c r="F114" s="414">
        <v>11</v>
      </c>
      <c r="G114" s="45"/>
      <c r="H114" s="66"/>
      <c r="I114" s="66"/>
      <c r="J114" s="413"/>
      <c r="K114" s="414">
        <v>11</v>
      </c>
      <c r="L114" s="45"/>
      <c r="M114" s="66"/>
      <c r="N114" s="66"/>
      <c r="O114" s="413"/>
      <c r="P114" s="414">
        <v>11</v>
      </c>
      <c r="Q114" s="45"/>
      <c r="R114" s="66"/>
      <c r="S114" s="66"/>
      <c r="T114" s="413"/>
      <c r="U114" s="414">
        <v>11</v>
      </c>
      <c r="V114" s="45"/>
      <c r="W114" s="66"/>
      <c r="X114" s="66"/>
      <c r="Y114" s="413"/>
      <c r="Z114" s="414">
        <v>11</v>
      </c>
      <c r="AA114" s="45"/>
      <c r="AB114" s="66"/>
      <c r="AC114" s="66"/>
      <c r="AD114" s="413"/>
      <c r="AE114" s="42">
        <v>11</v>
      </c>
      <c r="AI114" s="43"/>
    </row>
    <row r="115" spans="1:35" ht="12.75" hidden="1">
      <c r="A115" s="414">
        <v>12</v>
      </c>
      <c r="B115" s="45"/>
      <c r="C115" s="66"/>
      <c r="D115" s="66"/>
      <c r="E115" s="413"/>
      <c r="F115" s="414">
        <v>12</v>
      </c>
      <c r="G115" s="45"/>
      <c r="H115" s="66"/>
      <c r="I115" s="66"/>
      <c r="J115" s="413"/>
      <c r="K115" s="414">
        <v>12</v>
      </c>
      <c r="L115" s="45"/>
      <c r="M115" s="66"/>
      <c r="N115" s="66"/>
      <c r="O115" s="413"/>
      <c r="P115" s="414">
        <v>12</v>
      </c>
      <c r="Q115" s="45"/>
      <c r="R115" s="66"/>
      <c r="S115" s="66"/>
      <c r="T115" s="413"/>
      <c r="U115" s="414">
        <v>12</v>
      </c>
      <c r="V115" s="45"/>
      <c r="W115" s="66"/>
      <c r="X115" s="66"/>
      <c r="Y115" s="413"/>
      <c r="Z115" s="414">
        <v>12</v>
      </c>
      <c r="AA115" s="45"/>
      <c r="AB115" s="66"/>
      <c r="AC115" s="66"/>
      <c r="AD115" s="413"/>
      <c r="AE115" s="42">
        <v>12</v>
      </c>
      <c r="AI115" s="43"/>
    </row>
    <row r="116" spans="1:35" ht="12.75" hidden="1">
      <c r="A116" s="414">
        <v>13</v>
      </c>
      <c r="B116" s="45"/>
      <c r="C116" s="66"/>
      <c r="D116" s="66"/>
      <c r="E116" s="413"/>
      <c r="F116" s="414">
        <v>13</v>
      </c>
      <c r="G116" s="45"/>
      <c r="H116" s="66"/>
      <c r="I116" s="66"/>
      <c r="J116" s="413"/>
      <c r="K116" s="414">
        <v>13</v>
      </c>
      <c r="L116" s="45"/>
      <c r="M116" s="66"/>
      <c r="N116" s="66"/>
      <c r="O116" s="413"/>
      <c r="P116" s="414">
        <v>13</v>
      </c>
      <c r="Q116" s="45"/>
      <c r="R116" s="66"/>
      <c r="S116" s="66"/>
      <c r="T116" s="413"/>
      <c r="U116" s="414">
        <v>13</v>
      </c>
      <c r="V116" s="45"/>
      <c r="W116" s="66"/>
      <c r="X116" s="66"/>
      <c r="Y116" s="413"/>
      <c r="Z116" s="414">
        <v>13</v>
      </c>
      <c r="AA116" s="45"/>
      <c r="AB116" s="66"/>
      <c r="AC116" s="66"/>
      <c r="AD116" s="413"/>
      <c r="AE116" s="42">
        <v>13</v>
      </c>
      <c r="AI116" s="43"/>
    </row>
    <row r="117" spans="1:35" ht="12.75" hidden="1">
      <c r="A117" s="414">
        <v>14</v>
      </c>
      <c r="B117" s="45"/>
      <c r="C117" s="66"/>
      <c r="D117" s="66"/>
      <c r="E117" s="413"/>
      <c r="F117" s="414">
        <v>14</v>
      </c>
      <c r="G117" s="45"/>
      <c r="H117" s="66"/>
      <c r="I117" s="66"/>
      <c r="J117" s="413"/>
      <c r="K117" s="414">
        <v>14</v>
      </c>
      <c r="L117" s="45"/>
      <c r="M117" s="66"/>
      <c r="N117" s="66"/>
      <c r="O117" s="413"/>
      <c r="P117" s="414">
        <v>14</v>
      </c>
      <c r="Q117" s="45"/>
      <c r="R117" s="66"/>
      <c r="S117" s="66"/>
      <c r="T117" s="413"/>
      <c r="U117" s="414">
        <v>14</v>
      </c>
      <c r="V117" s="45"/>
      <c r="W117" s="66"/>
      <c r="X117" s="66"/>
      <c r="Y117" s="413"/>
      <c r="Z117" s="414">
        <v>14</v>
      </c>
      <c r="AA117" s="45"/>
      <c r="AB117" s="66"/>
      <c r="AC117" s="66"/>
      <c r="AD117" s="413"/>
      <c r="AE117" s="42">
        <v>14</v>
      </c>
      <c r="AI117" s="43"/>
    </row>
    <row r="118" spans="1:35" ht="12.75" hidden="1">
      <c r="A118" s="414">
        <v>15</v>
      </c>
      <c r="B118" s="45"/>
      <c r="C118" s="66"/>
      <c r="D118" s="66"/>
      <c r="E118" s="413"/>
      <c r="F118" s="414">
        <v>15</v>
      </c>
      <c r="G118" s="45"/>
      <c r="H118" s="66"/>
      <c r="I118" s="66"/>
      <c r="J118" s="413"/>
      <c r="K118" s="414">
        <v>15</v>
      </c>
      <c r="L118" s="45"/>
      <c r="M118" s="66"/>
      <c r="N118" s="66"/>
      <c r="O118" s="413"/>
      <c r="P118" s="414">
        <v>15</v>
      </c>
      <c r="Q118" s="45"/>
      <c r="R118" s="66"/>
      <c r="S118" s="66"/>
      <c r="T118" s="413"/>
      <c r="U118" s="414">
        <v>15</v>
      </c>
      <c r="V118" s="45"/>
      <c r="W118" s="66"/>
      <c r="X118" s="66"/>
      <c r="Y118" s="413"/>
      <c r="Z118" s="414">
        <v>15</v>
      </c>
      <c r="AA118" s="45"/>
      <c r="AB118" s="66"/>
      <c r="AC118" s="66"/>
      <c r="AD118" s="413"/>
      <c r="AE118" s="42">
        <v>15</v>
      </c>
      <c r="AI118" s="43"/>
    </row>
    <row r="119" spans="1:35" ht="12.75" hidden="1">
      <c r="A119" s="414">
        <v>16</v>
      </c>
      <c r="B119" s="45"/>
      <c r="C119" s="66"/>
      <c r="D119" s="66"/>
      <c r="E119" s="413"/>
      <c r="F119" s="414">
        <v>16</v>
      </c>
      <c r="G119" s="45"/>
      <c r="H119" s="66"/>
      <c r="I119" s="66"/>
      <c r="J119" s="413"/>
      <c r="K119" s="414">
        <v>16</v>
      </c>
      <c r="L119" s="45"/>
      <c r="M119" s="66"/>
      <c r="N119" s="66"/>
      <c r="O119" s="413"/>
      <c r="P119" s="414">
        <v>16</v>
      </c>
      <c r="Q119" s="45"/>
      <c r="R119" s="66"/>
      <c r="S119" s="66"/>
      <c r="T119" s="413"/>
      <c r="U119" s="414">
        <v>16</v>
      </c>
      <c r="V119" s="45"/>
      <c r="W119" s="66"/>
      <c r="X119" s="66"/>
      <c r="Y119" s="413"/>
      <c r="Z119" s="414">
        <v>16</v>
      </c>
      <c r="AA119" s="45"/>
      <c r="AB119" s="66"/>
      <c r="AC119" s="66"/>
      <c r="AD119" s="413"/>
      <c r="AE119" s="42">
        <v>16</v>
      </c>
      <c r="AI119" s="43"/>
    </row>
    <row r="120" spans="1:35" ht="12.75" hidden="1">
      <c r="A120" s="414">
        <v>17</v>
      </c>
      <c r="B120" s="45"/>
      <c r="C120" s="66"/>
      <c r="D120" s="66"/>
      <c r="E120" s="413"/>
      <c r="F120" s="414">
        <v>17</v>
      </c>
      <c r="G120" s="45"/>
      <c r="H120" s="66"/>
      <c r="I120" s="66"/>
      <c r="J120" s="413"/>
      <c r="K120" s="414">
        <v>17</v>
      </c>
      <c r="L120" s="45"/>
      <c r="M120" s="66"/>
      <c r="N120" s="66"/>
      <c r="O120" s="413"/>
      <c r="P120" s="414">
        <v>17</v>
      </c>
      <c r="Q120" s="45"/>
      <c r="R120" s="66"/>
      <c r="S120" s="66"/>
      <c r="T120" s="413"/>
      <c r="U120" s="414">
        <v>17</v>
      </c>
      <c r="V120" s="45"/>
      <c r="W120" s="66"/>
      <c r="X120" s="66"/>
      <c r="Y120" s="413"/>
      <c r="Z120" s="414">
        <v>17</v>
      </c>
      <c r="AA120" s="45"/>
      <c r="AB120" s="66"/>
      <c r="AC120" s="66"/>
      <c r="AD120" s="413"/>
      <c r="AE120" s="42">
        <v>17</v>
      </c>
      <c r="AI120" s="43"/>
    </row>
    <row r="121" spans="1:35" ht="12.75" hidden="1">
      <c r="A121" s="412">
        <v>18</v>
      </c>
      <c r="B121" s="411"/>
      <c r="C121" s="410"/>
      <c r="D121" s="410"/>
      <c r="E121" s="409"/>
      <c r="F121" s="412">
        <v>18</v>
      </c>
      <c r="G121" s="411"/>
      <c r="H121" s="410"/>
      <c r="I121" s="410"/>
      <c r="J121" s="409"/>
      <c r="K121" s="412">
        <v>18</v>
      </c>
      <c r="L121" s="411"/>
      <c r="M121" s="410"/>
      <c r="N121" s="410"/>
      <c r="O121" s="409"/>
      <c r="P121" s="412">
        <v>18</v>
      </c>
      <c r="Q121" s="411"/>
      <c r="R121" s="410"/>
      <c r="S121" s="410"/>
      <c r="T121" s="409"/>
      <c r="U121" s="412">
        <v>18</v>
      </c>
      <c r="V121" s="411"/>
      <c r="W121" s="410"/>
      <c r="X121" s="410"/>
      <c r="Y121" s="409"/>
      <c r="Z121" s="412">
        <v>18</v>
      </c>
      <c r="AA121" s="411"/>
      <c r="AB121" s="410"/>
      <c r="AC121" s="410"/>
      <c r="AD121" s="409"/>
      <c r="AE121" s="42">
        <v>18</v>
      </c>
      <c r="AI121" s="43"/>
    </row>
    <row r="122" spans="1:35" ht="13.5" hidden="1" thickBot="1">
      <c r="A122" s="408" t="s">
        <v>215</v>
      </c>
      <c r="B122" s="407">
        <f>SUM(B104:B121)</f>
        <v>0</v>
      </c>
      <c r="C122" s="395">
        <f>SUM(C104:C121)</f>
        <v>0</v>
      </c>
      <c r="D122" s="395">
        <f>SUM(D104:D121)</f>
        <v>0</v>
      </c>
      <c r="E122" s="406">
        <f>SUM(E104:E121)</f>
        <v>0</v>
      </c>
      <c r="F122" s="408" t="s">
        <v>215</v>
      </c>
      <c r="G122" s="407">
        <f>SUM(G104:G121)</f>
        <v>0</v>
      </c>
      <c r="H122" s="395">
        <f>SUM(H104:H121)</f>
        <v>0</v>
      </c>
      <c r="I122" s="395">
        <f>SUM(I104:I121)</f>
        <v>0</v>
      </c>
      <c r="J122" s="406">
        <f>SUM(J104:J121)</f>
        <v>0</v>
      </c>
      <c r="K122" s="408" t="s">
        <v>215</v>
      </c>
      <c r="L122" s="407">
        <f>SUM(L104:L121)</f>
        <v>0</v>
      </c>
      <c r="M122" s="395">
        <f>SUM(M104:M121)</f>
        <v>0</v>
      </c>
      <c r="N122" s="395">
        <f>SUM(N104:N121)</f>
        <v>0</v>
      </c>
      <c r="O122" s="406">
        <f>SUM(O104:O121)</f>
        <v>0</v>
      </c>
      <c r="P122" s="408" t="s">
        <v>215</v>
      </c>
      <c r="Q122" s="407">
        <f>SUM(Q104:Q121)</f>
        <v>0</v>
      </c>
      <c r="R122" s="395">
        <f>SUM(R104:R121)</f>
        <v>0</v>
      </c>
      <c r="S122" s="395">
        <f>SUM(S104:S121)</f>
        <v>0</v>
      </c>
      <c r="T122" s="406">
        <f>SUM(T104:T121)</f>
        <v>0</v>
      </c>
      <c r="U122" s="408" t="s">
        <v>215</v>
      </c>
      <c r="V122" s="407">
        <f>SUM(V104:V121)</f>
        <v>0</v>
      </c>
      <c r="W122" s="395">
        <f>SUM(W104:W121)</f>
        <v>0</v>
      </c>
      <c r="X122" s="395">
        <f>SUM(X104:X121)</f>
        <v>0</v>
      </c>
      <c r="Y122" s="406">
        <f>SUM(Y104:Y121)</f>
        <v>0</v>
      </c>
      <c r="Z122" s="408" t="s">
        <v>215</v>
      </c>
      <c r="AA122" s="407">
        <f>SUM(AA104:AA121)</f>
        <v>0</v>
      </c>
      <c r="AB122" s="395">
        <f>SUM(AB104:AB121)</f>
        <v>0</v>
      </c>
      <c r="AC122" s="395">
        <f>SUM(AC104:AC121)</f>
        <v>0</v>
      </c>
      <c r="AD122" s="406">
        <f>SUM(AD104:AD121)</f>
        <v>0</v>
      </c>
      <c r="AE122" s="405" t="s">
        <v>215</v>
      </c>
      <c r="AF122" s="404">
        <f>SUM(AF104:AF121)</f>
        <v>0</v>
      </c>
      <c r="AG122" s="404">
        <f>SUM(AG104:AG121)</f>
        <v>0</v>
      </c>
      <c r="AH122" s="404">
        <f>SUM(AH104:AH121)</f>
        <v>0</v>
      </c>
      <c r="AI122" s="403">
        <f>SUM(AI104:AI121)</f>
        <v>0</v>
      </c>
    </row>
    <row r="123" spans="1:35" ht="13.5" hidden="1" thickBot="1">
      <c r="A123" s="402"/>
      <c r="B123" s="401"/>
      <c r="C123" s="401"/>
      <c r="D123" s="401"/>
      <c r="E123" s="400">
        <f>SUM(B122:E122)</f>
        <v>0</v>
      </c>
      <c r="F123" s="402"/>
      <c r="G123" s="401"/>
      <c r="H123" s="401"/>
      <c r="I123" s="401"/>
      <c r="J123" s="400">
        <f>SUM(G122:J122)</f>
        <v>0</v>
      </c>
      <c r="K123" s="402"/>
      <c r="L123" s="401"/>
      <c r="M123" s="401"/>
      <c r="N123" s="401"/>
      <c r="O123" s="400">
        <f>SUM(L122:O122)</f>
        <v>0</v>
      </c>
      <c r="P123" s="402"/>
      <c r="Q123" s="401"/>
      <c r="R123" s="401"/>
      <c r="S123" s="401"/>
      <c r="T123" s="400">
        <f>SUM(Q122:T122)</f>
        <v>0</v>
      </c>
      <c r="U123" s="402"/>
      <c r="V123" s="401"/>
      <c r="W123" s="401"/>
      <c r="X123" s="401"/>
      <c r="Y123" s="400">
        <f>SUM(V122:Y122)</f>
        <v>0</v>
      </c>
      <c r="Z123" s="402"/>
      <c r="AA123" s="401"/>
      <c r="AB123" s="401"/>
      <c r="AC123" s="401"/>
      <c r="AD123" s="400">
        <f>SUM(AA122:AD122)</f>
        <v>0</v>
      </c>
      <c r="AE123" s="42"/>
      <c r="AI123" s="43">
        <f>SUM(AF122:AI122)</f>
        <v>0</v>
      </c>
    </row>
    <row r="124" spans="1:35" ht="12.75" hidden="1">
      <c r="A124" s="399"/>
      <c r="B124" s="244">
        <v>1</v>
      </c>
      <c r="C124" s="244">
        <v>1</v>
      </c>
      <c r="D124" s="244">
        <v>1</v>
      </c>
      <c r="E124" s="398">
        <v>1</v>
      </c>
      <c r="F124" s="399"/>
      <c r="G124" s="244">
        <v>1</v>
      </c>
      <c r="H124" s="244">
        <v>1</v>
      </c>
      <c r="I124" s="244">
        <v>1</v>
      </c>
      <c r="J124" s="398">
        <v>1</v>
      </c>
      <c r="K124" s="399"/>
      <c r="L124" s="244">
        <v>1</v>
      </c>
      <c r="M124" s="244">
        <v>1</v>
      </c>
      <c r="N124" s="244">
        <v>1</v>
      </c>
      <c r="O124" s="398">
        <v>1</v>
      </c>
      <c r="P124" s="399"/>
      <c r="Q124" s="244">
        <v>1</v>
      </c>
      <c r="R124" s="244">
        <v>1</v>
      </c>
      <c r="S124" s="244">
        <v>1</v>
      </c>
      <c r="T124" s="398">
        <v>1</v>
      </c>
      <c r="U124" s="399"/>
      <c r="V124" s="244">
        <v>1</v>
      </c>
      <c r="W124" s="244">
        <v>1</v>
      </c>
      <c r="X124" s="244">
        <v>1</v>
      </c>
      <c r="Y124" s="398">
        <v>1</v>
      </c>
      <c r="Z124" s="399"/>
      <c r="AA124" s="244">
        <v>1</v>
      </c>
      <c r="AB124" s="244">
        <v>1</v>
      </c>
      <c r="AC124" s="244">
        <v>1</v>
      </c>
      <c r="AD124" s="398">
        <v>1</v>
      </c>
      <c r="AE124" s="399"/>
      <c r="AF124" s="244">
        <v>1</v>
      </c>
      <c r="AG124" s="244">
        <v>1</v>
      </c>
      <c r="AH124" s="244">
        <v>1</v>
      </c>
      <c r="AI124" s="398">
        <v>1</v>
      </c>
    </row>
    <row r="125" ht="12.75" hidden="1"/>
    <row r="126" spans="1:32" ht="12.75" hidden="1">
      <c r="A126" s="430" t="s">
        <v>282</v>
      </c>
      <c r="AF126" t="s">
        <v>228</v>
      </c>
    </row>
    <row r="127" spans="1:42" ht="12.75" hidden="1">
      <c r="A127" s="429"/>
      <c r="B127" s="428"/>
      <c r="C127" s="427"/>
      <c r="D127" s="427"/>
      <c r="E127" s="426"/>
      <c r="F127" s="429"/>
      <c r="G127" s="428"/>
      <c r="H127" s="427"/>
      <c r="I127" s="427"/>
      <c r="J127" s="426"/>
      <c r="K127" s="429"/>
      <c r="L127" s="428"/>
      <c r="M127" s="427"/>
      <c r="N127" s="427"/>
      <c r="O127" s="426"/>
      <c r="P127" s="429"/>
      <c r="Q127" s="428"/>
      <c r="R127" s="427"/>
      <c r="S127" s="427"/>
      <c r="T127" s="426"/>
      <c r="U127" s="429"/>
      <c r="V127" s="428"/>
      <c r="W127" s="427"/>
      <c r="X127" s="427"/>
      <c r="Y127" s="426"/>
      <c r="Z127" s="429"/>
      <c r="AA127" s="428"/>
      <c r="AB127" s="427"/>
      <c r="AC127" s="427"/>
      <c r="AD127" s="426"/>
      <c r="AE127" s="425"/>
      <c r="AF127" s="424"/>
      <c r="AG127" s="424"/>
      <c r="AH127" s="424"/>
      <c r="AI127" s="423"/>
      <c r="AJ127" s="422"/>
      <c r="AK127" s="422"/>
      <c r="AL127" s="422"/>
      <c r="AN127" s="422"/>
      <c r="AO127" s="422"/>
      <c r="AP127" s="422"/>
    </row>
    <row r="128" spans="1:35" ht="12.75" hidden="1">
      <c r="A128" s="421" t="s">
        <v>257</v>
      </c>
      <c r="B128" s="420">
        <v>1</v>
      </c>
      <c r="C128" s="419">
        <v>2</v>
      </c>
      <c r="D128" s="419">
        <v>3</v>
      </c>
      <c r="E128" s="418">
        <v>4</v>
      </c>
      <c r="F128" s="421" t="s">
        <v>257</v>
      </c>
      <c r="G128" s="420">
        <v>1</v>
      </c>
      <c r="H128" s="419">
        <v>2</v>
      </c>
      <c r="I128" s="419">
        <v>3</v>
      </c>
      <c r="J128" s="418">
        <v>4</v>
      </c>
      <c r="K128" s="421" t="s">
        <v>257</v>
      </c>
      <c r="L128" s="420">
        <v>1</v>
      </c>
      <c r="M128" s="419">
        <v>2</v>
      </c>
      <c r="N128" s="419">
        <v>3</v>
      </c>
      <c r="O128" s="418">
        <v>4</v>
      </c>
      <c r="P128" s="421" t="s">
        <v>257</v>
      </c>
      <c r="Q128" s="420">
        <v>1</v>
      </c>
      <c r="R128" s="419">
        <v>2</v>
      </c>
      <c r="S128" s="419">
        <v>3</v>
      </c>
      <c r="T128" s="418">
        <v>4</v>
      </c>
      <c r="U128" s="421" t="s">
        <v>257</v>
      </c>
      <c r="V128" s="420">
        <v>1</v>
      </c>
      <c r="W128" s="419">
        <v>2</v>
      </c>
      <c r="X128" s="419">
        <v>3</v>
      </c>
      <c r="Y128" s="418">
        <v>4</v>
      </c>
      <c r="Z128" s="421" t="s">
        <v>257</v>
      </c>
      <c r="AA128" s="420">
        <v>1</v>
      </c>
      <c r="AB128" s="419">
        <v>2</v>
      </c>
      <c r="AC128" s="419">
        <v>3</v>
      </c>
      <c r="AD128" s="418">
        <v>4</v>
      </c>
      <c r="AE128" s="36" t="s">
        <v>257</v>
      </c>
      <c r="AF128" s="37">
        <v>1</v>
      </c>
      <c r="AG128" s="37">
        <v>2</v>
      </c>
      <c r="AH128" s="37">
        <v>3</v>
      </c>
      <c r="AI128" s="38">
        <v>4</v>
      </c>
    </row>
    <row r="129" spans="1:35" ht="12.75" hidden="1">
      <c r="A129" s="414">
        <v>1</v>
      </c>
      <c r="B129" s="417"/>
      <c r="C129" s="416"/>
      <c r="D129" s="416"/>
      <c r="E129" s="415"/>
      <c r="F129" s="414">
        <v>1</v>
      </c>
      <c r="G129" s="417"/>
      <c r="H129" s="416"/>
      <c r="I129" s="416"/>
      <c r="J129" s="415"/>
      <c r="K129" s="414">
        <v>1</v>
      </c>
      <c r="L129" s="417"/>
      <c r="M129" s="416"/>
      <c r="N129" s="416"/>
      <c r="O129" s="415"/>
      <c r="P129" s="414">
        <v>1</v>
      </c>
      <c r="Q129" s="417"/>
      <c r="R129" s="416"/>
      <c r="S129" s="416"/>
      <c r="T129" s="415"/>
      <c r="U129" s="414">
        <v>1</v>
      </c>
      <c r="V129" s="417"/>
      <c r="W129" s="416"/>
      <c r="X129" s="416"/>
      <c r="Y129" s="415"/>
      <c r="Z129" s="414">
        <v>1</v>
      </c>
      <c r="AA129" s="417"/>
      <c r="AB129" s="416"/>
      <c r="AC129" s="416"/>
      <c r="AD129" s="415"/>
      <c r="AE129" s="42">
        <v>1</v>
      </c>
      <c r="AI129" s="43"/>
    </row>
    <row r="130" spans="1:35" ht="12.75" hidden="1">
      <c r="A130" s="414">
        <v>2</v>
      </c>
      <c r="B130" s="45"/>
      <c r="C130" s="66"/>
      <c r="D130" s="66"/>
      <c r="E130" s="413"/>
      <c r="F130" s="414">
        <v>2</v>
      </c>
      <c r="G130" s="45"/>
      <c r="H130" s="66"/>
      <c r="I130" s="66"/>
      <c r="J130" s="413"/>
      <c r="K130" s="414">
        <v>2</v>
      </c>
      <c r="L130" s="45"/>
      <c r="M130" s="66"/>
      <c r="N130" s="66"/>
      <c r="O130" s="413"/>
      <c r="P130" s="414">
        <v>2</v>
      </c>
      <c r="Q130" s="45"/>
      <c r="R130" s="66"/>
      <c r="S130" s="66"/>
      <c r="T130" s="413"/>
      <c r="U130" s="414">
        <v>2</v>
      </c>
      <c r="V130" s="45"/>
      <c r="W130" s="66"/>
      <c r="X130" s="66"/>
      <c r="Y130" s="413"/>
      <c r="Z130" s="414">
        <v>2</v>
      </c>
      <c r="AA130" s="45"/>
      <c r="AB130" s="66"/>
      <c r="AC130" s="66"/>
      <c r="AD130" s="413"/>
      <c r="AE130" s="42">
        <v>2</v>
      </c>
      <c r="AI130" s="43"/>
    </row>
    <row r="131" spans="1:35" ht="12.75" hidden="1">
      <c r="A131" s="414">
        <v>3</v>
      </c>
      <c r="B131" s="45"/>
      <c r="C131" s="66"/>
      <c r="D131" s="66"/>
      <c r="E131" s="413"/>
      <c r="F131" s="414">
        <v>3</v>
      </c>
      <c r="G131" s="45"/>
      <c r="H131" s="66"/>
      <c r="I131" s="66"/>
      <c r="J131" s="413"/>
      <c r="K131" s="414">
        <v>3</v>
      </c>
      <c r="L131" s="45"/>
      <c r="M131" s="66"/>
      <c r="N131" s="66"/>
      <c r="O131" s="413"/>
      <c r="P131" s="414">
        <v>3</v>
      </c>
      <c r="Q131" s="45"/>
      <c r="R131" s="66"/>
      <c r="S131" s="66"/>
      <c r="T131" s="413"/>
      <c r="U131" s="414">
        <v>3</v>
      </c>
      <c r="V131" s="45"/>
      <c r="W131" s="66"/>
      <c r="X131" s="66"/>
      <c r="Y131" s="413"/>
      <c r="Z131" s="414">
        <v>3</v>
      </c>
      <c r="AA131" s="45"/>
      <c r="AB131" s="66"/>
      <c r="AC131" s="66"/>
      <c r="AD131" s="413"/>
      <c r="AE131" s="42">
        <v>3</v>
      </c>
      <c r="AI131" s="43"/>
    </row>
    <row r="132" spans="1:35" ht="12.75" hidden="1">
      <c r="A132" s="414">
        <v>4</v>
      </c>
      <c r="B132" s="45"/>
      <c r="C132" s="66"/>
      <c r="D132" s="66"/>
      <c r="E132" s="413"/>
      <c r="F132" s="414">
        <v>4</v>
      </c>
      <c r="G132" s="45"/>
      <c r="H132" s="66"/>
      <c r="I132" s="66"/>
      <c r="J132" s="413"/>
      <c r="K132" s="414">
        <v>4</v>
      </c>
      <c r="L132" s="45"/>
      <c r="M132" s="66"/>
      <c r="N132" s="66"/>
      <c r="O132" s="413"/>
      <c r="P132" s="414">
        <v>4</v>
      </c>
      <c r="Q132" s="45"/>
      <c r="R132" s="66"/>
      <c r="S132" s="66"/>
      <c r="T132" s="413"/>
      <c r="U132" s="414">
        <v>4</v>
      </c>
      <c r="V132" s="45"/>
      <c r="W132" s="66"/>
      <c r="X132" s="66"/>
      <c r="Y132" s="413"/>
      <c r="Z132" s="414">
        <v>4</v>
      </c>
      <c r="AA132" s="45"/>
      <c r="AB132" s="66"/>
      <c r="AC132" s="66"/>
      <c r="AD132" s="413"/>
      <c r="AE132" s="42">
        <v>4</v>
      </c>
      <c r="AI132" s="43"/>
    </row>
    <row r="133" spans="1:35" ht="12.75" hidden="1">
      <c r="A133" s="414">
        <v>5</v>
      </c>
      <c r="B133" s="45"/>
      <c r="C133" s="66"/>
      <c r="D133" s="66"/>
      <c r="E133" s="413"/>
      <c r="F133" s="414">
        <v>5</v>
      </c>
      <c r="G133" s="45"/>
      <c r="H133" s="66"/>
      <c r="I133" s="66"/>
      <c r="J133" s="413"/>
      <c r="K133" s="414">
        <v>5</v>
      </c>
      <c r="L133" s="45"/>
      <c r="M133" s="66"/>
      <c r="N133" s="66"/>
      <c r="O133" s="413"/>
      <c r="P133" s="414">
        <v>5</v>
      </c>
      <c r="Q133" s="45"/>
      <c r="R133" s="66"/>
      <c r="S133" s="66"/>
      <c r="T133" s="413"/>
      <c r="U133" s="414">
        <v>5</v>
      </c>
      <c r="V133" s="45"/>
      <c r="W133" s="66"/>
      <c r="X133" s="66"/>
      <c r="Y133" s="413"/>
      <c r="Z133" s="414">
        <v>5</v>
      </c>
      <c r="AA133" s="45"/>
      <c r="AB133" s="66"/>
      <c r="AC133" s="66"/>
      <c r="AD133" s="413"/>
      <c r="AE133" s="42">
        <v>5</v>
      </c>
      <c r="AI133" s="43"/>
    </row>
    <row r="134" spans="1:35" ht="12.75" hidden="1">
      <c r="A134" s="414">
        <v>6</v>
      </c>
      <c r="B134" s="45"/>
      <c r="C134" s="66"/>
      <c r="D134" s="66"/>
      <c r="E134" s="413"/>
      <c r="F134" s="414">
        <v>6</v>
      </c>
      <c r="G134" s="45"/>
      <c r="H134" s="66"/>
      <c r="I134" s="66"/>
      <c r="J134" s="413"/>
      <c r="K134" s="414">
        <v>6</v>
      </c>
      <c r="L134" s="45"/>
      <c r="M134" s="66"/>
      <c r="N134" s="66"/>
      <c r="O134" s="413"/>
      <c r="P134" s="414">
        <v>6</v>
      </c>
      <c r="Q134" s="45"/>
      <c r="R134" s="66"/>
      <c r="S134" s="66"/>
      <c r="T134" s="413"/>
      <c r="U134" s="414">
        <v>6</v>
      </c>
      <c r="V134" s="45"/>
      <c r="W134" s="66"/>
      <c r="X134" s="66"/>
      <c r="Y134" s="413"/>
      <c r="Z134" s="414">
        <v>6</v>
      </c>
      <c r="AA134" s="45"/>
      <c r="AB134" s="66"/>
      <c r="AC134" s="66"/>
      <c r="AD134" s="413"/>
      <c r="AE134" s="42">
        <v>6</v>
      </c>
      <c r="AI134" s="43"/>
    </row>
    <row r="135" spans="1:35" ht="12.75" hidden="1">
      <c r="A135" s="414">
        <v>7</v>
      </c>
      <c r="B135" s="45"/>
      <c r="C135" s="66"/>
      <c r="D135" s="66"/>
      <c r="E135" s="413"/>
      <c r="F135" s="414">
        <v>7</v>
      </c>
      <c r="G135" s="45"/>
      <c r="H135" s="66"/>
      <c r="I135" s="66"/>
      <c r="J135" s="413"/>
      <c r="K135" s="414">
        <v>7</v>
      </c>
      <c r="L135" s="45"/>
      <c r="M135" s="66"/>
      <c r="N135" s="66"/>
      <c r="O135" s="413"/>
      <c r="P135" s="414">
        <v>7</v>
      </c>
      <c r="Q135" s="45"/>
      <c r="R135" s="66"/>
      <c r="S135" s="66"/>
      <c r="T135" s="413"/>
      <c r="U135" s="414">
        <v>7</v>
      </c>
      <c r="V135" s="45"/>
      <c r="W135" s="66"/>
      <c r="X135" s="66"/>
      <c r="Y135" s="413"/>
      <c r="Z135" s="414">
        <v>7</v>
      </c>
      <c r="AA135" s="45"/>
      <c r="AB135" s="66"/>
      <c r="AC135" s="66"/>
      <c r="AD135" s="413"/>
      <c r="AE135" s="42">
        <v>7</v>
      </c>
      <c r="AI135" s="43"/>
    </row>
    <row r="136" spans="1:35" ht="12.75" hidden="1">
      <c r="A136" s="414">
        <v>8</v>
      </c>
      <c r="B136" s="45"/>
      <c r="C136" s="66"/>
      <c r="D136" s="66"/>
      <c r="E136" s="413"/>
      <c r="F136" s="414">
        <v>8</v>
      </c>
      <c r="G136" s="45"/>
      <c r="H136" s="66"/>
      <c r="I136" s="66"/>
      <c r="J136" s="413"/>
      <c r="K136" s="414">
        <v>8</v>
      </c>
      <c r="L136" s="45"/>
      <c r="M136" s="66"/>
      <c r="N136" s="66"/>
      <c r="O136" s="413"/>
      <c r="P136" s="414">
        <v>8</v>
      </c>
      <c r="Q136" s="45"/>
      <c r="R136" s="66"/>
      <c r="S136" s="66"/>
      <c r="T136" s="413"/>
      <c r="U136" s="414">
        <v>8</v>
      </c>
      <c r="V136" s="45"/>
      <c r="W136" s="66"/>
      <c r="X136" s="66"/>
      <c r="Y136" s="413"/>
      <c r="Z136" s="414">
        <v>8</v>
      </c>
      <c r="AA136" s="45"/>
      <c r="AB136" s="66"/>
      <c r="AC136" s="66"/>
      <c r="AD136" s="413"/>
      <c r="AE136" s="42">
        <v>8</v>
      </c>
      <c r="AI136" s="43"/>
    </row>
    <row r="137" spans="1:35" ht="12.75" hidden="1">
      <c r="A137" s="414">
        <v>9</v>
      </c>
      <c r="B137" s="45"/>
      <c r="C137" s="66"/>
      <c r="D137" s="66"/>
      <c r="E137" s="413"/>
      <c r="F137" s="414">
        <v>9</v>
      </c>
      <c r="G137" s="45"/>
      <c r="H137" s="66"/>
      <c r="I137" s="66"/>
      <c r="J137" s="413"/>
      <c r="K137" s="414">
        <v>9</v>
      </c>
      <c r="L137" s="45"/>
      <c r="M137" s="66"/>
      <c r="N137" s="66"/>
      <c r="O137" s="413"/>
      <c r="P137" s="414">
        <v>9</v>
      </c>
      <c r="Q137" s="45"/>
      <c r="R137" s="66"/>
      <c r="S137" s="66"/>
      <c r="T137" s="413"/>
      <c r="U137" s="414">
        <v>9</v>
      </c>
      <c r="V137" s="45"/>
      <c r="W137" s="66"/>
      <c r="X137" s="66"/>
      <c r="Y137" s="413"/>
      <c r="Z137" s="414">
        <v>9</v>
      </c>
      <c r="AA137" s="45"/>
      <c r="AB137" s="66"/>
      <c r="AC137" s="66"/>
      <c r="AD137" s="413"/>
      <c r="AE137" s="42">
        <v>9</v>
      </c>
      <c r="AI137" s="43"/>
    </row>
    <row r="138" spans="1:35" ht="12.75" hidden="1">
      <c r="A138" s="414">
        <v>10</v>
      </c>
      <c r="B138" s="45"/>
      <c r="C138" s="66"/>
      <c r="D138" s="66"/>
      <c r="E138" s="413"/>
      <c r="F138" s="414">
        <v>10</v>
      </c>
      <c r="G138" s="45"/>
      <c r="H138" s="66"/>
      <c r="I138" s="66"/>
      <c r="J138" s="413"/>
      <c r="K138" s="414">
        <v>10</v>
      </c>
      <c r="L138" s="45"/>
      <c r="M138" s="66"/>
      <c r="N138" s="66"/>
      <c r="O138" s="413"/>
      <c r="P138" s="414">
        <v>10</v>
      </c>
      <c r="Q138" s="45"/>
      <c r="R138" s="66"/>
      <c r="S138" s="66"/>
      <c r="T138" s="413"/>
      <c r="U138" s="414">
        <v>10</v>
      </c>
      <c r="V138" s="45"/>
      <c r="W138" s="66"/>
      <c r="X138" s="66"/>
      <c r="Y138" s="413"/>
      <c r="Z138" s="414">
        <v>10</v>
      </c>
      <c r="AA138" s="45"/>
      <c r="AB138" s="66"/>
      <c r="AC138" s="66"/>
      <c r="AD138" s="413"/>
      <c r="AE138" s="42">
        <v>10</v>
      </c>
      <c r="AI138" s="43"/>
    </row>
    <row r="139" spans="1:35" ht="12.75" hidden="1">
      <c r="A139" s="414">
        <v>11</v>
      </c>
      <c r="B139" s="45"/>
      <c r="C139" s="66"/>
      <c r="D139" s="66"/>
      <c r="E139" s="413"/>
      <c r="F139" s="414">
        <v>11</v>
      </c>
      <c r="G139" s="45"/>
      <c r="H139" s="66"/>
      <c r="I139" s="66"/>
      <c r="J139" s="413"/>
      <c r="K139" s="414">
        <v>11</v>
      </c>
      <c r="L139" s="45"/>
      <c r="M139" s="66"/>
      <c r="N139" s="66"/>
      <c r="O139" s="413"/>
      <c r="P139" s="414">
        <v>11</v>
      </c>
      <c r="Q139" s="45"/>
      <c r="R139" s="66"/>
      <c r="S139" s="66"/>
      <c r="T139" s="413"/>
      <c r="U139" s="414">
        <v>11</v>
      </c>
      <c r="V139" s="45"/>
      <c r="W139" s="66"/>
      <c r="X139" s="66"/>
      <c r="Y139" s="413"/>
      <c r="Z139" s="414">
        <v>11</v>
      </c>
      <c r="AA139" s="45"/>
      <c r="AB139" s="66"/>
      <c r="AC139" s="66"/>
      <c r="AD139" s="413"/>
      <c r="AE139" s="42">
        <v>11</v>
      </c>
      <c r="AI139" s="43"/>
    </row>
    <row r="140" spans="1:35" ht="12.75" hidden="1">
      <c r="A140" s="414">
        <v>12</v>
      </c>
      <c r="B140" s="45"/>
      <c r="C140" s="66"/>
      <c r="D140" s="66"/>
      <c r="E140" s="413"/>
      <c r="F140" s="414">
        <v>12</v>
      </c>
      <c r="G140" s="45"/>
      <c r="H140" s="66"/>
      <c r="I140" s="66"/>
      <c r="J140" s="413"/>
      <c r="K140" s="414">
        <v>12</v>
      </c>
      <c r="L140" s="45"/>
      <c r="M140" s="66"/>
      <c r="N140" s="66"/>
      <c r="O140" s="413"/>
      <c r="P140" s="414">
        <v>12</v>
      </c>
      <c r="Q140" s="45"/>
      <c r="R140" s="66"/>
      <c r="S140" s="66"/>
      <c r="T140" s="413"/>
      <c r="U140" s="414">
        <v>12</v>
      </c>
      <c r="V140" s="45"/>
      <c r="W140" s="66"/>
      <c r="X140" s="66"/>
      <c r="Y140" s="413"/>
      <c r="Z140" s="414">
        <v>12</v>
      </c>
      <c r="AA140" s="45"/>
      <c r="AB140" s="66"/>
      <c r="AC140" s="66"/>
      <c r="AD140" s="413"/>
      <c r="AE140" s="42">
        <v>12</v>
      </c>
      <c r="AI140" s="43"/>
    </row>
    <row r="141" spans="1:35" ht="12.75" hidden="1">
      <c r="A141" s="414">
        <v>13</v>
      </c>
      <c r="B141" s="45"/>
      <c r="C141" s="66"/>
      <c r="D141" s="66"/>
      <c r="E141" s="413"/>
      <c r="F141" s="414">
        <v>13</v>
      </c>
      <c r="G141" s="45"/>
      <c r="H141" s="66"/>
      <c r="I141" s="66"/>
      <c r="J141" s="413"/>
      <c r="K141" s="414">
        <v>13</v>
      </c>
      <c r="L141" s="45"/>
      <c r="M141" s="66"/>
      <c r="N141" s="66"/>
      <c r="O141" s="413"/>
      <c r="P141" s="414">
        <v>13</v>
      </c>
      <c r="Q141" s="45"/>
      <c r="R141" s="66"/>
      <c r="S141" s="66"/>
      <c r="T141" s="413"/>
      <c r="U141" s="414">
        <v>13</v>
      </c>
      <c r="V141" s="45"/>
      <c r="W141" s="66"/>
      <c r="X141" s="66"/>
      <c r="Y141" s="413"/>
      <c r="Z141" s="414">
        <v>13</v>
      </c>
      <c r="AA141" s="45"/>
      <c r="AB141" s="66"/>
      <c r="AC141" s="66"/>
      <c r="AD141" s="413"/>
      <c r="AE141" s="42">
        <v>13</v>
      </c>
      <c r="AI141" s="43"/>
    </row>
    <row r="142" spans="1:35" ht="12.75" hidden="1">
      <c r="A142" s="414">
        <v>14</v>
      </c>
      <c r="B142" s="45"/>
      <c r="C142" s="66"/>
      <c r="D142" s="66"/>
      <c r="E142" s="413"/>
      <c r="F142" s="414">
        <v>14</v>
      </c>
      <c r="G142" s="45"/>
      <c r="H142" s="66"/>
      <c r="I142" s="66"/>
      <c r="J142" s="413"/>
      <c r="K142" s="414">
        <v>14</v>
      </c>
      <c r="L142" s="45"/>
      <c r="M142" s="66"/>
      <c r="N142" s="66"/>
      <c r="O142" s="413"/>
      <c r="P142" s="414">
        <v>14</v>
      </c>
      <c r="Q142" s="45"/>
      <c r="R142" s="66"/>
      <c r="S142" s="66"/>
      <c r="T142" s="413"/>
      <c r="U142" s="414">
        <v>14</v>
      </c>
      <c r="V142" s="45"/>
      <c r="W142" s="66"/>
      <c r="X142" s="66"/>
      <c r="Y142" s="413"/>
      <c r="Z142" s="414">
        <v>14</v>
      </c>
      <c r="AA142" s="45"/>
      <c r="AB142" s="66"/>
      <c r="AC142" s="66"/>
      <c r="AD142" s="413"/>
      <c r="AE142" s="42">
        <v>14</v>
      </c>
      <c r="AI142" s="43"/>
    </row>
    <row r="143" spans="1:35" ht="12.75" hidden="1">
      <c r="A143" s="414">
        <v>15</v>
      </c>
      <c r="B143" s="45"/>
      <c r="C143" s="66"/>
      <c r="D143" s="66"/>
      <c r="E143" s="413"/>
      <c r="F143" s="414">
        <v>15</v>
      </c>
      <c r="G143" s="45"/>
      <c r="H143" s="66"/>
      <c r="I143" s="66"/>
      <c r="J143" s="413"/>
      <c r="K143" s="414">
        <v>15</v>
      </c>
      <c r="L143" s="45"/>
      <c r="M143" s="66"/>
      <c r="N143" s="66"/>
      <c r="O143" s="413"/>
      <c r="P143" s="414">
        <v>15</v>
      </c>
      <c r="Q143" s="45"/>
      <c r="R143" s="66"/>
      <c r="S143" s="66"/>
      <c r="T143" s="413"/>
      <c r="U143" s="414">
        <v>15</v>
      </c>
      <c r="V143" s="45"/>
      <c r="W143" s="66"/>
      <c r="X143" s="66"/>
      <c r="Y143" s="413"/>
      <c r="Z143" s="414">
        <v>15</v>
      </c>
      <c r="AA143" s="45"/>
      <c r="AB143" s="66"/>
      <c r="AC143" s="66"/>
      <c r="AD143" s="413"/>
      <c r="AE143" s="42">
        <v>15</v>
      </c>
      <c r="AI143" s="43"/>
    </row>
    <row r="144" spans="1:35" ht="12.75" hidden="1">
      <c r="A144" s="414">
        <v>16</v>
      </c>
      <c r="B144" s="45"/>
      <c r="C144" s="66"/>
      <c r="D144" s="66"/>
      <c r="E144" s="413"/>
      <c r="F144" s="414">
        <v>16</v>
      </c>
      <c r="G144" s="45"/>
      <c r="H144" s="66"/>
      <c r="I144" s="66"/>
      <c r="J144" s="413"/>
      <c r="K144" s="414">
        <v>16</v>
      </c>
      <c r="L144" s="45"/>
      <c r="M144" s="66"/>
      <c r="N144" s="66"/>
      <c r="O144" s="413"/>
      <c r="P144" s="414">
        <v>16</v>
      </c>
      <c r="Q144" s="45"/>
      <c r="R144" s="66"/>
      <c r="S144" s="66"/>
      <c r="T144" s="413"/>
      <c r="U144" s="414">
        <v>16</v>
      </c>
      <c r="V144" s="45"/>
      <c r="W144" s="66"/>
      <c r="X144" s="66"/>
      <c r="Y144" s="413"/>
      <c r="Z144" s="414">
        <v>16</v>
      </c>
      <c r="AA144" s="45"/>
      <c r="AB144" s="66"/>
      <c r="AC144" s="66"/>
      <c r="AD144" s="413"/>
      <c r="AE144" s="42">
        <v>16</v>
      </c>
      <c r="AI144" s="43"/>
    </row>
    <row r="145" spans="1:35" ht="12.75" hidden="1">
      <c r="A145" s="414">
        <v>17</v>
      </c>
      <c r="B145" s="45"/>
      <c r="C145" s="66"/>
      <c r="D145" s="66"/>
      <c r="E145" s="413"/>
      <c r="F145" s="414">
        <v>17</v>
      </c>
      <c r="G145" s="45"/>
      <c r="H145" s="66"/>
      <c r="I145" s="66"/>
      <c r="J145" s="413"/>
      <c r="K145" s="414">
        <v>17</v>
      </c>
      <c r="L145" s="45"/>
      <c r="M145" s="66"/>
      <c r="N145" s="66"/>
      <c r="O145" s="413"/>
      <c r="P145" s="414">
        <v>17</v>
      </c>
      <c r="Q145" s="45"/>
      <c r="R145" s="66"/>
      <c r="S145" s="66"/>
      <c r="T145" s="413"/>
      <c r="U145" s="414">
        <v>17</v>
      </c>
      <c r="V145" s="45"/>
      <c r="W145" s="66"/>
      <c r="X145" s="66"/>
      <c r="Y145" s="413"/>
      <c r="Z145" s="414">
        <v>17</v>
      </c>
      <c r="AA145" s="45"/>
      <c r="AB145" s="66"/>
      <c r="AC145" s="66"/>
      <c r="AD145" s="413"/>
      <c r="AE145" s="42">
        <v>17</v>
      </c>
      <c r="AI145" s="43"/>
    </row>
    <row r="146" spans="1:35" ht="12.75" hidden="1">
      <c r="A146" s="412">
        <v>18</v>
      </c>
      <c r="B146" s="411"/>
      <c r="C146" s="410"/>
      <c r="D146" s="410"/>
      <c r="E146" s="409"/>
      <c r="F146" s="412">
        <v>18</v>
      </c>
      <c r="G146" s="411"/>
      <c r="H146" s="410"/>
      <c r="I146" s="410"/>
      <c r="J146" s="409"/>
      <c r="K146" s="412">
        <v>18</v>
      </c>
      <c r="L146" s="411"/>
      <c r="M146" s="410"/>
      <c r="N146" s="410"/>
      <c r="O146" s="409"/>
      <c r="P146" s="412">
        <v>18</v>
      </c>
      <c r="Q146" s="411"/>
      <c r="R146" s="410"/>
      <c r="S146" s="410"/>
      <c r="T146" s="409"/>
      <c r="U146" s="412">
        <v>18</v>
      </c>
      <c r="V146" s="411"/>
      <c r="W146" s="410"/>
      <c r="X146" s="410"/>
      <c r="Y146" s="409"/>
      <c r="Z146" s="412">
        <v>18</v>
      </c>
      <c r="AA146" s="411"/>
      <c r="AB146" s="410"/>
      <c r="AC146" s="410"/>
      <c r="AD146" s="409"/>
      <c r="AE146" s="42">
        <v>18</v>
      </c>
      <c r="AI146" s="43"/>
    </row>
    <row r="147" spans="1:35" ht="13.5" hidden="1" thickBot="1">
      <c r="A147" s="408" t="s">
        <v>215</v>
      </c>
      <c r="B147" s="407">
        <f>SUM(B129:B146)</f>
        <v>0</v>
      </c>
      <c r="C147" s="395">
        <f>SUM(C129:C146)</f>
        <v>0</v>
      </c>
      <c r="D147" s="395">
        <f>SUM(D129:D146)</f>
        <v>0</v>
      </c>
      <c r="E147" s="406">
        <f>SUM(E129:E146)</f>
        <v>0</v>
      </c>
      <c r="F147" s="408" t="s">
        <v>215</v>
      </c>
      <c r="G147" s="407">
        <f>SUM(G129:G146)</f>
        <v>0</v>
      </c>
      <c r="H147" s="395">
        <f>SUM(H129:H146)</f>
        <v>0</v>
      </c>
      <c r="I147" s="395">
        <f>SUM(I129:I146)</f>
        <v>0</v>
      </c>
      <c r="J147" s="406">
        <f>SUM(J129:J146)</f>
        <v>0</v>
      </c>
      <c r="K147" s="408" t="s">
        <v>215</v>
      </c>
      <c r="L147" s="407">
        <f>SUM(L129:L146)</f>
        <v>0</v>
      </c>
      <c r="M147" s="395">
        <f>SUM(M129:M146)</f>
        <v>0</v>
      </c>
      <c r="N147" s="395">
        <f>SUM(N129:N146)</f>
        <v>0</v>
      </c>
      <c r="O147" s="406">
        <f>SUM(O129:O146)</f>
        <v>0</v>
      </c>
      <c r="P147" s="408" t="s">
        <v>215</v>
      </c>
      <c r="Q147" s="407">
        <f>SUM(Q129:Q146)</f>
        <v>0</v>
      </c>
      <c r="R147" s="395">
        <f>SUM(R129:R146)</f>
        <v>0</v>
      </c>
      <c r="S147" s="395">
        <f>SUM(S129:S146)</f>
        <v>0</v>
      </c>
      <c r="T147" s="406">
        <f>SUM(T129:T146)</f>
        <v>0</v>
      </c>
      <c r="U147" s="408" t="s">
        <v>215</v>
      </c>
      <c r="V147" s="407">
        <f>SUM(V129:V146)</f>
        <v>0</v>
      </c>
      <c r="W147" s="395">
        <f>SUM(W129:W146)</f>
        <v>0</v>
      </c>
      <c r="X147" s="395">
        <f>SUM(X129:X146)</f>
        <v>0</v>
      </c>
      <c r="Y147" s="406">
        <f>SUM(Y129:Y146)</f>
        <v>0</v>
      </c>
      <c r="Z147" s="408" t="s">
        <v>215</v>
      </c>
      <c r="AA147" s="407">
        <f>SUM(AA129:AA146)</f>
        <v>0</v>
      </c>
      <c r="AB147" s="395">
        <f>SUM(AB129:AB146)</f>
        <v>0</v>
      </c>
      <c r="AC147" s="395">
        <f>SUM(AC129:AC146)</f>
        <v>0</v>
      </c>
      <c r="AD147" s="406">
        <f>SUM(AD129:AD146)</f>
        <v>0</v>
      </c>
      <c r="AE147" s="405" t="s">
        <v>215</v>
      </c>
      <c r="AF147" s="404">
        <f>SUM(AF129:AF146)</f>
        <v>0</v>
      </c>
      <c r="AG147" s="404">
        <f>SUM(AG129:AG146)</f>
        <v>0</v>
      </c>
      <c r="AH147" s="404">
        <f>SUM(AH129:AH146)</f>
        <v>0</v>
      </c>
      <c r="AI147" s="403">
        <f>SUM(AI129:AI146)</f>
        <v>0</v>
      </c>
    </row>
    <row r="148" spans="1:35" ht="13.5" hidden="1" thickBot="1">
      <c r="A148" s="402"/>
      <c r="B148" s="401"/>
      <c r="C148" s="401"/>
      <c r="D148" s="401"/>
      <c r="E148" s="400">
        <f>SUM(B147:E147)</f>
        <v>0</v>
      </c>
      <c r="F148" s="402"/>
      <c r="G148" s="401"/>
      <c r="H148" s="401"/>
      <c r="I148" s="401"/>
      <c r="J148" s="400">
        <f>SUM(G147:J147)</f>
        <v>0</v>
      </c>
      <c r="K148" s="402"/>
      <c r="L148" s="401"/>
      <c r="M148" s="401"/>
      <c r="N148" s="401"/>
      <c r="O148" s="400">
        <f>SUM(L147:O147)</f>
        <v>0</v>
      </c>
      <c r="P148" s="402"/>
      <c r="Q148" s="401"/>
      <c r="R148" s="401"/>
      <c r="S148" s="401"/>
      <c r="T148" s="400">
        <f>SUM(Q147:T147)</f>
        <v>0</v>
      </c>
      <c r="U148" s="402"/>
      <c r="V148" s="401"/>
      <c r="W148" s="401"/>
      <c r="X148" s="401"/>
      <c r="Y148" s="400">
        <f>SUM(V147:Y147)</f>
        <v>0</v>
      </c>
      <c r="Z148" s="402"/>
      <c r="AA148" s="401"/>
      <c r="AB148" s="401"/>
      <c r="AC148" s="401"/>
      <c r="AD148" s="400">
        <f>SUM(AA147:AD147)</f>
        <v>0</v>
      </c>
      <c r="AE148" s="42"/>
      <c r="AI148" s="43">
        <f>SUM(AF147:AI147)</f>
        <v>0</v>
      </c>
    </row>
    <row r="149" spans="1:35" ht="12.75" hidden="1">
      <c r="A149" s="399"/>
      <c r="B149" s="244">
        <v>1</v>
      </c>
      <c r="C149" s="244">
        <v>1</v>
      </c>
      <c r="D149" s="244">
        <v>1</v>
      </c>
      <c r="E149" s="398">
        <v>1</v>
      </c>
      <c r="F149" s="399"/>
      <c r="G149" s="244">
        <v>1</v>
      </c>
      <c r="H149" s="244">
        <v>1</v>
      </c>
      <c r="I149" s="244">
        <v>1</v>
      </c>
      <c r="J149" s="398">
        <v>1</v>
      </c>
      <c r="K149" s="399"/>
      <c r="L149" s="244">
        <v>1</v>
      </c>
      <c r="M149" s="244">
        <v>1</v>
      </c>
      <c r="N149" s="244">
        <v>1</v>
      </c>
      <c r="O149" s="398">
        <v>1</v>
      </c>
      <c r="P149" s="399"/>
      <c r="Q149" s="244">
        <v>1</v>
      </c>
      <c r="R149" s="244">
        <v>1</v>
      </c>
      <c r="S149" s="244">
        <v>1</v>
      </c>
      <c r="T149" s="398">
        <v>1</v>
      </c>
      <c r="U149" s="399"/>
      <c r="V149" s="244">
        <v>1</v>
      </c>
      <c r="W149" s="244">
        <v>1</v>
      </c>
      <c r="X149" s="244">
        <v>1</v>
      </c>
      <c r="Y149" s="398">
        <v>1</v>
      </c>
      <c r="Z149" s="399"/>
      <c r="AA149" s="244">
        <v>1</v>
      </c>
      <c r="AB149" s="244">
        <v>1</v>
      </c>
      <c r="AC149" s="244">
        <v>1</v>
      </c>
      <c r="AD149" s="398">
        <v>1</v>
      </c>
      <c r="AE149" s="399"/>
      <c r="AF149" s="244">
        <v>1</v>
      </c>
      <c r="AG149" s="244">
        <v>1</v>
      </c>
      <c r="AH149" s="244">
        <v>1</v>
      </c>
      <c r="AI149" s="398">
        <v>1</v>
      </c>
    </row>
    <row r="150" ht="12.75" hidden="1"/>
    <row r="151" ht="12.75" hidden="1"/>
    <row r="152" ht="12.75" hidden="1"/>
  </sheetData>
  <sheetProtection/>
  <mergeCells count="54">
    <mergeCell ref="B77:E77"/>
    <mergeCell ref="B52:E52"/>
    <mergeCell ref="G52:J52"/>
    <mergeCell ref="Q127:T127"/>
    <mergeCell ref="G127:J127"/>
    <mergeCell ref="B102:E102"/>
    <mergeCell ref="G102:J102"/>
    <mergeCell ref="L102:O102"/>
    <mergeCell ref="Q102:T102"/>
    <mergeCell ref="B127:E127"/>
    <mergeCell ref="B27:E27"/>
    <mergeCell ref="G27:J27"/>
    <mergeCell ref="AA52:AD52"/>
    <mergeCell ref="AJ102:AL102"/>
    <mergeCell ref="V27:Y27"/>
    <mergeCell ref="AA27:AD27"/>
    <mergeCell ref="AJ52:AL52"/>
    <mergeCell ref="Q52:T52"/>
    <mergeCell ref="AJ27:AL27"/>
    <mergeCell ref="V52:Y52"/>
    <mergeCell ref="B2:E2"/>
    <mergeCell ref="G2:J2"/>
    <mergeCell ref="Q2:T2"/>
    <mergeCell ref="V2:Y2"/>
    <mergeCell ref="L2:O2"/>
    <mergeCell ref="AN127:AP127"/>
    <mergeCell ref="AF127:AI127"/>
    <mergeCell ref="AJ127:AL127"/>
    <mergeCell ref="AN102:AP102"/>
    <mergeCell ref="AJ2:AL2"/>
    <mergeCell ref="AN2:AP2"/>
    <mergeCell ref="Q27:T27"/>
    <mergeCell ref="AN27:AP27"/>
    <mergeCell ref="AF2:AI2"/>
    <mergeCell ref="AA2:AD2"/>
    <mergeCell ref="AF27:AI27"/>
    <mergeCell ref="L27:O27"/>
    <mergeCell ref="L52:O52"/>
    <mergeCell ref="AF52:AI52"/>
    <mergeCell ref="L127:O127"/>
    <mergeCell ref="V102:Y102"/>
    <mergeCell ref="V127:Y127"/>
    <mergeCell ref="AA127:AD127"/>
    <mergeCell ref="AA102:AD102"/>
    <mergeCell ref="AF102:AI102"/>
    <mergeCell ref="AN52:AP52"/>
    <mergeCell ref="G77:J77"/>
    <mergeCell ref="L77:O77"/>
    <mergeCell ref="Q77:T77"/>
    <mergeCell ref="V77:Y77"/>
    <mergeCell ref="AA77:AD77"/>
    <mergeCell ref="AF77:AI77"/>
    <mergeCell ref="AJ77:AL77"/>
    <mergeCell ref="AN77:AP77"/>
  </mergeCells>
  <conditionalFormatting sqref="AA4:AD21 G29:J46 L29:O46 Q29:T46 V29:Y46 AA29:AD46 B79:E96 G79:J96 L79:O96 Q79:T96 V79:Y96 B104:E121 G104:J121 L104:O121 Q104:T121 V104:Y121 AA104:AD121 B54:E71 G54:J71 L54:O71 Q54:T71 V54:Y71 AA54:AD71 AA79:AD96 B129:E146 G129:J146 L129:O146 Q129:T146 V129:Y146 AA129:AD146 B4:E21 G4:J21 L4:O21 Q4:T21 V4:Y21 B29:E46">
    <cfRule type="cellIs" priority="1" dxfId="550" operator="equal" stopIfTrue="1">
      <formula>1</formula>
    </cfRule>
    <cfRule type="cellIs" priority="2" dxfId="549" operator="greaterThan" stopIfTrue="1">
      <formula>1</formula>
    </cfRule>
  </conditionalFormatting>
  <printOptions horizontalCentered="1"/>
  <pageMargins left="0" right="0" top="0" bottom="0" header="0" footer="0"/>
  <pageSetup fitToHeight="1" fitToWidth="1" horizontalDpi="600" verticalDpi="600" orientation="landscape" paperSize="9" scale="63" r:id="rId1"/>
  <rowBreaks count="1" manualBreakCount="1">
    <brk id="7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63"/>
  <sheetViews>
    <sheetView zoomScalePageLayoutView="0" workbookViewId="0" topLeftCell="A1">
      <selection activeCell="A1" sqref="A1:Y1"/>
    </sheetView>
  </sheetViews>
  <sheetFormatPr defaultColWidth="11.421875" defaultRowHeight="12.75"/>
  <cols>
    <col min="1" max="1" width="3.421875" style="0" customWidth="1"/>
    <col min="2" max="2" width="16.28125" style="0" customWidth="1"/>
    <col min="3" max="3" width="4.8515625" style="0" customWidth="1"/>
    <col min="4" max="4" width="3.57421875" style="0" customWidth="1"/>
    <col min="5" max="5" width="2.00390625" style="0" customWidth="1"/>
    <col min="6" max="6" width="3.7109375" style="0" customWidth="1"/>
    <col min="7" max="7" width="2.28125" style="0" customWidth="1"/>
    <col min="8" max="8" width="3.7109375" style="0" customWidth="1"/>
    <col min="9" max="9" width="1.57421875" style="0" bestFit="1" customWidth="1"/>
    <col min="10" max="10" width="3.7109375" style="0" customWidth="1"/>
    <col min="11" max="11" width="2.7109375" style="0" customWidth="1"/>
    <col min="12" max="12" width="3.7109375" style="0" customWidth="1"/>
    <col min="13" max="13" width="2.7109375" style="0" customWidth="1"/>
    <col min="14" max="14" width="3.7109375" style="0" customWidth="1"/>
    <col min="15" max="15" width="2.7109375" style="0" customWidth="1"/>
    <col min="16" max="16" width="3.7109375" style="0" customWidth="1"/>
    <col min="17" max="17" width="2.7109375" style="0" customWidth="1"/>
    <col min="18" max="18" width="3.7109375" style="0" customWidth="1"/>
    <col min="19" max="19" width="2.28125" style="0" customWidth="1"/>
    <col min="20" max="20" width="3.7109375" style="0" customWidth="1"/>
    <col min="21" max="21" width="2.28125" style="0" customWidth="1"/>
    <col min="22" max="22" width="3.7109375" style="0" customWidth="1"/>
    <col min="23" max="23" width="3.28125" style="0" customWidth="1"/>
    <col min="24" max="24" width="3.7109375" style="0" customWidth="1"/>
    <col min="25" max="25" width="3.140625" style="0" customWidth="1"/>
    <col min="26" max="26" width="10.7109375" style="0" customWidth="1"/>
    <col min="27" max="30" width="5.7109375" style="0" customWidth="1"/>
  </cols>
  <sheetData>
    <row r="1" spans="1:25" ht="36" customHeight="1">
      <c r="A1" s="316" t="s">
        <v>80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</row>
    <row r="2" spans="1:25" ht="6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6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12.75">
      <c r="J4" s="6" t="s">
        <v>81</v>
      </c>
    </row>
    <row r="5" ht="26.25">
      <c r="A5" s="7" t="s">
        <v>82</v>
      </c>
    </row>
    <row r="6" spans="1:25" ht="12.75">
      <c r="A6" t="s">
        <v>254</v>
      </c>
      <c r="L6" s="313" t="s">
        <v>83</v>
      </c>
      <c r="M6" s="313"/>
      <c r="N6" s="313"/>
      <c r="O6" s="313"/>
      <c r="P6" s="313"/>
      <c r="Q6" s="313"/>
      <c r="R6" s="313"/>
      <c r="S6" s="313"/>
      <c r="T6" s="313"/>
      <c r="U6" s="313"/>
      <c r="V6" s="313"/>
      <c r="W6" s="313"/>
      <c r="X6" s="313"/>
      <c r="Y6" s="313"/>
    </row>
    <row r="7" spans="1:25" ht="12.75">
      <c r="A7" s="310" t="s">
        <v>84</v>
      </c>
      <c r="B7" s="310"/>
      <c r="C7" s="310"/>
      <c r="D7" s="310"/>
      <c r="E7" s="310"/>
      <c r="F7" s="310"/>
      <c r="G7" s="310"/>
      <c r="H7" s="310"/>
      <c r="I7" s="310"/>
      <c r="J7" s="310"/>
      <c r="L7" s="315" t="s">
        <v>85</v>
      </c>
      <c r="M7" s="315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</row>
    <row r="8" spans="12:25" ht="12.75">
      <c r="L8" s="310" t="s">
        <v>86</v>
      </c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</row>
    <row r="9" ht="6" customHeight="1"/>
    <row r="10" spans="1:25" ht="12.75">
      <c r="A10" t="s">
        <v>87</v>
      </c>
      <c r="B10" s="8" t="s">
        <v>88</v>
      </c>
      <c r="C10" s="8"/>
      <c r="D10" s="8"/>
      <c r="E10" s="8"/>
      <c r="F10" s="8"/>
      <c r="G10" s="8"/>
      <c r="H10" s="8"/>
      <c r="I10" s="8"/>
      <c r="J10" s="8"/>
      <c r="K10" s="8"/>
      <c r="M10" t="s">
        <v>89</v>
      </c>
      <c r="O10" s="311" t="s">
        <v>90</v>
      </c>
      <c r="P10" s="312"/>
      <c r="Q10" s="312"/>
      <c r="R10" s="312"/>
      <c r="S10" s="312"/>
      <c r="T10" s="312"/>
      <c r="U10" s="312"/>
      <c r="V10" s="312"/>
      <c r="W10" s="312"/>
      <c r="X10" s="312"/>
      <c r="Y10" s="312"/>
    </row>
    <row r="11" spans="2:25" ht="14.25" customHeight="1">
      <c r="B11" s="310" t="s">
        <v>91</v>
      </c>
      <c r="C11" s="310"/>
      <c r="D11" s="310"/>
      <c r="E11" s="310"/>
      <c r="F11" s="310"/>
      <c r="G11" s="310"/>
      <c r="H11" s="310"/>
      <c r="I11" s="310"/>
      <c r="J11" s="310"/>
      <c r="K11" s="310"/>
      <c r="O11" s="310" t="s">
        <v>92</v>
      </c>
      <c r="P11" s="310"/>
      <c r="Q11" s="310"/>
      <c r="R11" s="310"/>
      <c r="S11" s="310"/>
      <c r="T11" s="310"/>
      <c r="U11" s="310"/>
      <c r="V11" s="310"/>
      <c r="W11" s="310"/>
      <c r="X11" s="310"/>
      <c r="Y11" s="310"/>
    </row>
    <row r="12" spans="1:25" ht="12.75">
      <c r="A12" t="s">
        <v>93</v>
      </c>
      <c r="B12" s="313" t="s">
        <v>94</v>
      </c>
      <c r="C12" s="313"/>
      <c r="D12" s="313"/>
      <c r="E12" s="313"/>
      <c r="F12" s="313"/>
      <c r="G12" s="313"/>
      <c r="H12" s="313"/>
      <c r="I12" s="9"/>
      <c r="J12" t="s">
        <v>95</v>
      </c>
      <c r="N12" s="313" t="s">
        <v>96</v>
      </c>
      <c r="O12" s="313"/>
      <c r="P12" s="313"/>
      <c r="Q12" s="313"/>
      <c r="R12" s="313"/>
      <c r="S12" s="313"/>
      <c r="T12" s="313"/>
      <c r="U12" s="313"/>
      <c r="V12" s="313"/>
      <c r="W12" s="314" t="s">
        <v>97</v>
      </c>
      <c r="X12" s="314"/>
      <c r="Y12" s="10" t="s">
        <v>98</v>
      </c>
    </row>
    <row r="13" spans="14:22" ht="9.75" customHeight="1">
      <c r="N13" s="310" t="s">
        <v>99</v>
      </c>
      <c r="O13" s="310"/>
      <c r="P13" s="310"/>
      <c r="Q13" s="310"/>
      <c r="R13" s="310"/>
      <c r="S13" s="310"/>
      <c r="T13" s="310"/>
      <c r="U13" s="310"/>
      <c r="V13" s="310"/>
    </row>
    <row r="15" spans="1:25" ht="12.75">
      <c r="A15" t="s">
        <v>100</v>
      </c>
      <c r="D15" s="332" t="s">
        <v>101</v>
      </c>
      <c r="E15" s="332"/>
      <c r="F15" s="332"/>
      <c r="G15" s="332"/>
      <c r="H15" s="332"/>
      <c r="I15" s="332"/>
      <c r="J15" s="332"/>
      <c r="K15" s="332"/>
      <c r="L15" s="332"/>
      <c r="M15" s="332"/>
      <c r="O15" t="s">
        <v>102</v>
      </c>
      <c r="S15" s="333" t="s">
        <v>103</v>
      </c>
      <c r="T15" s="333"/>
      <c r="U15" s="333"/>
      <c r="V15" s="333"/>
      <c r="W15" s="333"/>
      <c r="X15" s="333"/>
      <c r="Y15" s="333"/>
    </row>
    <row r="17" spans="1:25" ht="12.75">
      <c r="A17" t="s">
        <v>104</v>
      </c>
      <c r="C17" s="313" t="s">
        <v>105</v>
      </c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O17" t="s">
        <v>106</v>
      </c>
      <c r="W17" s="313">
        <v>1</v>
      </c>
      <c r="X17" s="313"/>
      <c r="Y17" s="313"/>
    </row>
    <row r="19" spans="4:25" ht="12.75">
      <c r="D19" s="317" t="s">
        <v>107</v>
      </c>
      <c r="E19" s="318"/>
      <c r="F19" s="318"/>
      <c r="G19" s="318"/>
      <c r="H19" s="318"/>
      <c r="I19" s="318"/>
      <c r="J19" s="318"/>
      <c r="K19" s="319"/>
      <c r="L19" s="317" t="s">
        <v>108</v>
      </c>
      <c r="M19" s="318"/>
      <c r="N19" s="318"/>
      <c r="O19" s="318"/>
      <c r="P19" s="318"/>
      <c r="Q19" s="318"/>
      <c r="R19" s="319"/>
      <c r="S19" s="317" t="s">
        <v>109</v>
      </c>
      <c r="T19" s="318"/>
      <c r="U19" s="318"/>
      <c r="V19" s="318"/>
      <c r="W19" s="318"/>
      <c r="X19" s="318"/>
      <c r="Y19" s="319"/>
    </row>
    <row r="20" spans="1:30" ht="15" customHeight="1">
      <c r="A20" t="s">
        <v>110</v>
      </c>
      <c r="D20" s="14" t="s">
        <v>111</v>
      </c>
      <c r="E20" s="15"/>
      <c r="F20" s="15"/>
      <c r="G20" s="15"/>
      <c r="H20" s="15"/>
      <c r="I20" s="15"/>
      <c r="J20" s="15"/>
      <c r="K20" s="16"/>
      <c r="L20" s="17"/>
      <c r="M20" s="15"/>
      <c r="N20" s="15"/>
      <c r="O20" s="15"/>
      <c r="P20" s="15"/>
      <c r="Q20" s="15"/>
      <c r="R20" s="16"/>
      <c r="S20" s="321"/>
      <c r="T20" s="322"/>
      <c r="U20" s="322"/>
      <c r="V20" s="322"/>
      <c r="W20" s="322"/>
      <c r="X20" s="322"/>
      <c r="Y20" s="323"/>
      <c r="AB20" s="5"/>
      <c r="AC20" s="5"/>
      <c r="AD20" s="5"/>
    </row>
    <row r="21" spans="1:30" ht="15" customHeight="1">
      <c r="A21" t="s">
        <v>112</v>
      </c>
      <c r="D21" s="21" t="s">
        <v>113</v>
      </c>
      <c r="E21" s="22"/>
      <c r="F21" s="22"/>
      <c r="G21" s="22"/>
      <c r="H21" s="22"/>
      <c r="I21" s="22"/>
      <c r="J21" s="22"/>
      <c r="K21" s="23"/>
      <c r="L21" s="21"/>
      <c r="M21" s="22"/>
      <c r="N21" s="22"/>
      <c r="O21" s="22"/>
      <c r="P21" s="22"/>
      <c r="Q21" s="22"/>
      <c r="R21" s="23"/>
      <c r="S21" s="324"/>
      <c r="T21" s="325"/>
      <c r="U21" s="325"/>
      <c r="V21" s="325"/>
      <c r="W21" s="325"/>
      <c r="X21" s="325"/>
      <c r="Y21" s="326"/>
      <c r="AB21" s="5"/>
      <c r="AC21" s="5"/>
      <c r="AD21" s="5"/>
    </row>
    <row r="22" spans="1:30" ht="15" customHeight="1">
      <c r="A22" t="s">
        <v>112</v>
      </c>
      <c r="D22" s="21" t="s">
        <v>114</v>
      </c>
      <c r="E22" s="22"/>
      <c r="F22" s="22"/>
      <c r="G22" s="22"/>
      <c r="H22" s="22"/>
      <c r="I22" s="22"/>
      <c r="J22" s="22"/>
      <c r="K22" s="23"/>
      <c r="L22" s="21"/>
      <c r="M22" s="22"/>
      <c r="N22" s="22"/>
      <c r="O22" s="22"/>
      <c r="P22" s="22"/>
      <c r="Q22" s="22"/>
      <c r="R22" s="23"/>
      <c r="S22" s="324"/>
      <c r="T22" s="325"/>
      <c r="U22" s="325"/>
      <c r="V22" s="325"/>
      <c r="W22" s="325"/>
      <c r="X22" s="325"/>
      <c r="Y22" s="326"/>
      <c r="AB22" s="5"/>
      <c r="AC22" s="27"/>
      <c r="AD22" s="5"/>
    </row>
    <row r="23" spans="1:30" ht="15" customHeight="1">
      <c r="A23" t="s">
        <v>115</v>
      </c>
      <c r="D23" s="21" t="s">
        <v>116</v>
      </c>
      <c r="E23" s="28"/>
      <c r="F23" s="28"/>
      <c r="G23" s="28"/>
      <c r="H23" s="28"/>
      <c r="I23" s="28"/>
      <c r="J23" s="28"/>
      <c r="K23" s="23"/>
      <c r="L23" s="21"/>
      <c r="M23" s="22"/>
      <c r="N23" s="22"/>
      <c r="O23" s="22"/>
      <c r="P23" s="22"/>
      <c r="Q23" s="22"/>
      <c r="R23" s="23"/>
      <c r="S23" s="324"/>
      <c r="T23" s="325"/>
      <c r="U23" s="325"/>
      <c r="V23" s="325"/>
      <c r="W23" s="325"/>
      <c r="X23" s="325"/>
      <c r="Y23" s="326"/>
      <c r="AB23" s="5"/>
      <c r="AC23" s="27"/>
      <c r="AD23" s="27"/>
    </row>
    <row r="24" spans="1:25" ht="15" customHeight="1">
      <c r="A24" t="s">
        <v>115</v>
      </c>
      <c r="D24" s="21"/>
      <c r="E24" s="29"/>
      <c r="F24" s="29"/>
      <c r="G24" s="29"/>
      <c r="H24" s="29"/>
      <c r="I24" s="29"/>
      <c r="J24" s="29"/>
      <c r="K24" s="30"/>
      <c r="L24" s="31"/>
      <c r="M24" s="29"/>
      <c r="N24" s="29"/>
      <c r="O24" s="29"/>
      <c r="P24" s="29"/>
      <c r="Q24" s="29"/>
      <c r="R24" s="30"/>
      <c r="S24" s="327"/>
      <c r="T24" s="328"/>
      <c r="U24" s="328"/>
      <c r="V24" s="328"/>
      <c r="W24" s="328"/>
      <c r="X24" s="328"/>
      <c r="Y24" s="329"/>
    </row>
    <row r="25" spans="4:24" ht="10.5" customHeight="1">
      <c r="D25" s="35" t="s">
        <v>117</v>
      </c>
      <c r="E25" s="35"/>
      <c r="F25" s="35"/>
      <c r="G25" s="35"/>
      <c r="H25" s="35"/>
      <c r="I25" s="35"/>
      <c r="J25" s="35"/>
      <c r="K25" s="35"/>
      <c r="L25" s="320" t="s">
        <v>117</v>
      </c>
      <c r="M25" s="320"/>
      <c r="N25" s="320"/>
      <c r="O25" s="320"/>
      <c r="P25" s="320"/>
      <c r="Q25" s="320"/>
      <c r="R25" s="320"/>
      <c r="S25" s="320"/>
      <c r="T25" s="320" t="s">
        <v>117</v>
      </c>
      <c r="U25" s="320"/>
      <c r="V25" s="320"/>
      <c r="W25" s="320"/>
      <c r="X25" s="320"/>
    </row>
    <row r="27" spans="4:25" ht="15" customHeight="1">
      <c r="D27" s="11" t="s">
        <v>118</v>
      </c>
      <c r="E27" s="12"/>
      <c r="F27" s="12"/>
      <c r="G27" s="12"/>
      <c r="H27" s="12"/>
      <c r="I27" s="12"/>
      <c r="J27" s="12"/>
      <c r="K27" s="13"/>
      <c r="L27" s="317" t="s">
        <v>119</v>
      </c>
      <c r="M27" s="318"/>
      <c r="N27" s="318"/>
      <c r="O27" s="318"/>
      <c r="P27" s="318"/>
      <c r="Q27" s="318"/>
      <c r="R27" s="319"/>
      <c r="S27" s="317" t="s">
        <v>120</v>
      </c>
      <c r="T27" s="318"/>
      <c r="U27" s="318"/>
      <c r="V27" s="318"/>
      <c r="W27" s="318"/>
      <c r="X27" s="318"/>
      <c r="Y27" s="319"/>
    </row>
    <row r="28" spans="1:25" ht="15" customHeight="1">
      <c r="A28" t="s">
        <v>110</v>
      </c>
      <c r="D28" s="18"/>
      <c r="E28" s="19"/>
      <c r="F28" s="19"/>
      <c r="G28" s="19"/>
      <c r="H28" s="19"/>
      <c r="I28" s="19"/>
      <c r="J28" s="19"/>
      <c r="K28" s="20"/>
      <c r="L28" s="321"/>
      <c r="M28" s="322"/>
      <c r="N28" s="322"/>
      <c r="O28" s="322"/>
      <c r="P28" s="322"/>
      <c r="Q28" s="322"/>
      <c r="R28" s="323"/>
      <c r="S28" s="321"/>
      <c r="T28" s="322"/>
      <c r="U28" s="322"/>
      <c r="V28" s="322"/>
      <c r="W28" s="322"/>
      <c r="X28" s="322"/>
      <c r="Y28" s="323"/>
    </row>
    <row r="29" spans="1:25" ht="15" customHeight="1">
      <c r="A29" t="s">
        <v>112</v>
      </c>
      <c r="D29" s="24"/>
      <c r="E29" s="25"/>
      <c r="F29" s="25"/>
      <c r="G29" s="25"/>
      <c r="H29" s="25"/>
      <c r="I29" s="25"/>
      <c r="J29" s="25"/>
      <c r="K29" s="26"/>
      <c r="L29" s="324"/>
      <c r="M29" s="325"/>
      <c r="N29" s="325"/>
      <c r="O29" s="325"/>
      <c r="P29" s="325"/>
      <c r="Q29" s="325"/>
      <c r="R29" s="326"/>
      <c r="S29" s="324"/>
      <c r="T29" s="325"/>
      <c r="U29" s="325"/>
      <c r="V29" s="325"/>
      <c r="W29" s="325"/>
      <c r="X29" s="325"/>
      <c r="Y29" s="326"/>
    </row>
    <row r="30" spans="1:25" ht="15" customHeight="1">
      <c r="A30" t="s">
        <v>112</v>
      </c>
      <c r="D30" s="24"/>
      <c r="E30" s="25"/>
      <c r="F30" s="25"/>
      <c r="G30" s="25"/>
      <c r="H30" s="25"/>
      <c r="I30" s="25"/>
      <c r="J30" s="25"/>
      <c r="K30" s="26"/>
      <c r="L30" s="324"/>
      <c r="M30" s="325"/>
      <c r="N30" s="325"/>
      <c r="O30" s="325"/>
      <c r="P30" s="325"/>
      <c r="Q30" s="325"/>
      <c r="R30" s="326"/>
      <c r="S30" s="324"/>
      <c r="T30" s="325"/>
      <c r="U30" s="325"/>
      <c r="V30" s="325"/>
      <c r="W30" s="325"/>
      <c r="X30" s="325"/>
      <c r="Y30" s="326"/>
    </row>
    <row r="31" spans="1:25" ht="15" customHeight="1">
      <c r="A31" t="s">
        <v>115</v>
      </c>
      <c r="D31" s="24"/>
      <c r="E31" s="25"/>
      <c r="F31" s="25"/>
      <c r="G31" s="25"/>
      <c r="H31" s="25"/>
      <c r="I31" s="25"/>
      <c r="J31" s="25"/>
      <c r="K31" s="26"/>
      <c r="L31" s="324"/>
      <c r="M31" s="325"/>
      <c r="N31" s="325"/>
      <c r="O31" s="325"/>
      <c r="P31" s="325"/>
      <c r="Q31" s="325"/>
      <c r="R31" s="326"/>
      <c r="S31" s="324"/>
      <c r="T31" s="325"/>
      <c r="U31" s="325"/>
      <c r="V31" s="325"/>
      <c r="W31" s="325"/>
      <c r="X31" s="325"/>
      <c r="Y31" s="326"/>
    </row>
    <row r="32" spans="1:25" ht="15" customHeight="1">
      <c r="A32" t="s">
        <v>115</v>
      </c>
      <c r="D32" s="32"/>
      <c r="E32" s="33"/>
      <c r="F32" s="33"/>
      <c r="G32" s="33"/>
      <c r="H32" s="33"/>
      <c r="I32" s="33"/>
      <c r="J32" s="33"/>
      <c r="K32" s="34"/>
      <c r="L32" s="327"/>
      <c r="M32" s="328"/>
      <c r="N32" s="328"/>
      <c r="O32" s="328"/>
      <c r="P32" s="328"/>
      <c r="Q32" s="328"/>
      <c r="R32" s="329"/>
      <c r="S32" s="327"/>
      <c r="T32" s="328"/>
      <c r="U32" s="328"/>
      <c r="V32" s="328"/>
      <c r="W32" s="328"/>
      <c r="X32" s="328"/>
      <c r="Y32" s="329"/>
    </row>
    <row r="33" spans="4:30" ht="10.5" customHeight="1">
      <c r="D33" s="35" t="s">
        <v>117</v>
      </c>
      <c r="E33" s="35"/>
      <c r="F33" s="35"/>
      <c r="G33" s="35"/>
      <c r="H33" s="35"/>
      <c r="I33" s="35"/>
      <c r="J33" s="35"/>
      <c r="K33" s="35"/>
      <c r="L33" s="320" t="s">
        <v>117</v>
      </c>
      <c r="M33" s="320"/>
      <c r="N33" s="320"/>
      <c r="O33" s="320"/>
      <c r="P33" s="320"/>
      <c r="Q33" s="320"/>
      <c r="R33" s="320"/>
      <c r="S33" s="320"/>
      <c r="T33" s="320" t="s">
        <v>117</v>
      </c>
      <c r="U33" s="320"/>
      <c r="V33" s="320"/>
      <c r="W33" s="320"/>
      <c r="X33" s="320"/>
      <c r="Z33" s="36"/>
      <c r="AA33" s="37"/>
      <c r="AB33" s="37"/>
      <c r="AC33" s="37"/>
      <c r="AD33" s="38"/>
    </row>
    <row r="34" spans="1:30" ht="12.75">
      <c r="A34" s="5"/>
      <c r="H34" s="5"/>
      <c r="Q34" s="5"/>
      <c r="Z34" s="39" t="s">
        <v>121</v>
      </c>
      <c r="AA34" s="40"/>
      <c r="AB34" s="40"/>
      <c r="AC34" s="40"/>
      <c r="AD34" s="41"/>
    </row>
    <row r="35" spans="1:30" ht="12.75">
      <c r="A35" s="1" t="s">
        <v>122</v>
      </c>
      <c r="H35" s="5"/>
      <c r="Q35" s="5"/>
      <c r="Z35" s="42"/>
      <c r="AA35" s="5"/>
      <c r="AB35" s="5"/>
      <c r="AC35" s="5"/>
      <c r="AD35" s="43"/>
    </row>
    <row r="36" spans="1:30" ht="12.75">
      <c r="A36" s="44" t="s">
        <v>123</v>
      </c>
      <c r="H36" s="5"/>
      <c r="Q36" s="5"/>
      <c r="Z36" s="45" t="s">
        <v>124</v>
      </c>
      <c r="AA36" s="46" t="s">
        <v>125</v>
      </c>
      <c r="AB36" s="46" t="s">
        <v>126</v>
      </c>
      <c r="AC36" s="46" t="s">
        <v>127</v>
      </c>
      <c r="AD36" s="47" t="s">
        <v>128</v>
      </c>
    </row>
    <row r="37" spans="1:30" ht="15" customHeight="1">
      <c r="A37" s="48" t="s">
        <v>129</v>
      </c>
      <c r="B37" s="49" t="s">
        <v>56</v>
      </c>
      <c r="C37" s="50"/>
      <c r="D37" s="50">
        <f aca="true" t="shared" si="0" ref="D37:D42">SUM(F37:X37)</f>
        <v>6</v>
      </c>
      <c r="E37" s="48" t="s">
        <v>130</v>
      </c>
      <c r="F37" s="51">
        <f>'V11'!$I$62</f>
        <v>4</v>
      </c>
      <c r="G37" s="48" t="s">
        <v>131</v>
      </c>
      <c r="H37" s="51">
        <f>'V11'!$I$63</f>
        <v>0</v>
      </c>
      <c r="I37" s="48" t="s">
        <v>132</v>
      </c>
      <c r="J37" s="51">
        <f>'V11'!$I$64</f>
        <v>2</v>
      </c>
      <c r="K37" s="48" t="s">
        <v>133</v>
      </c>
      <c r="L37" s="51">
        <f>'V11'!$I$65</f>
        <v>0</v>
      </c>
      <c r="M37" s="48" t="s">
        <v>134</v>
      </c>
      <c r="N37" s="51">
        <f>'V11'!$I$66</f>
        <v>0</v>
      </c>
      <c r="O37" s="48" t="s">
        <v>135</v>
      </c>
      <c r="P37" s="51">
        <f>'V11'!$I$67</f>
        <v>0</v>
      </c>
      <c r="Q37" s="48" t="s">
        <v>136</v>
      </c>
      <c r="R37" s="51">
        <f>'V11'!$I$68</f>
        <v>0</v>
      </c>
      <c r="S37" s="48" t="s">
        <v>137</v>
      </c>
      <c r="T37" s="51">
        <f>'V11'!$I$69</f>
        <v>0</v>
      </c>
      <c r="U37" s="48" t="s">
        <v>138</v>
      </c>
      <c r="V37" s="51">
        <f>'V11'!$I$70</f>
        <v>0</v>
      </c>
      <c r="W37" s="48" t="s">
        <v>139</v>
      </c>
      <c r="X37" s="51">
        <f>'V11'!$I$71</f>
        <v>0</v>
      </c>
      <c r="Y37" s="48" t="s">
        <v>140</v>
      </c>
      <c r="Z37" s="45">
        <f>'V11'!$I$74</f>
        <v>1</v>
      </c>
      <c r="AA37" s="46">
        <f>'V11'!$I$75</f>
        <v>0</v>
      </c>
      <c r="AB37" s="46">
        <f>'V11'!$I$76</f>
        <v>0</v>
      </c>
      <c r="AC37" s="46">
        <f>'V11'!$I$77</f>
        <v>0</v>
      </c>
      <c r="AD37" s="47">
        <f>'V11'!$I$78</f>
        <v>0</v>
      </c>
    </row>
    <row r="38" spans="1:30" ht="15" customHeight="1">
      <c r="A38" s="48" t="s">
        <v>141</v>
      </c>
      <c r="B38" s="52" t="s">
        <v>59</v>
      </c>
      <c r="C38" s="53"/>
      <c r="D38" s="50">
        <f t="shared" si="0"/>
        <v>7</v>
      </c>
      <c r="E38" s="48" t="s">
        <v>130</v>
      </c>
      <c r="F38" s="51">
        <f>'V21'!$I$62</f>
        <v>5</v>
      </c>
      <c r="G38" s="48" t="s">
        <v>131</v>
      </c>
      <c r="H38" s="51">
        <f>'V21'!$I$63</f>
        <v>0</v>
      </c>
      <c r="I38" s="48" t="s">
        <v>132</v>
      </c>
      <c r="J38" s="51">
        <f>'V21'!$I$64</f>
        <v>2</v>
      </c>
      <c r="K38" s="48" t="s">
        <v>133</v>
      </c>
      <c r="L38" s="51">
        <f>'V21'!$I$65</f>
        <v>0</v>
      </c>
      <c r="M38" s="48" t="s">
        <v>134</v>
      </c>
      <c r="N38" s="51">
        <f>'V21'!$I$66</f>
        <v>0</v>
      </c>
      <c r="O38" s="48" t="s">
        <v>135</v>
      </c>
      <c r="P38" s="51">
        <f>'V21'!$I$67</f>
        <v>0</v>
      </c>
      <c r="Q38" s="48" t="s">
        <v>136</v>
      </c>
      <c r="R38" s="51">
        <f>'V21'!$I$68</f>
        <v>0</v>
      </c>
      <c r="S38" s="48" t="s">
        <v>137</v>
      </c>
      <c r="T38" s="51">
        <f>'V21'!$I$69</f>
        <v>0</v>
      </c>
      <c r="U38" s="48" t="s">
        <v>138</v>
      </c>
      <c r="V38" s="51">
        <f>'V21'!$I$70</f>
        <v>0</v>
      </c>
      <c r="W38" s="48" t="s">
        <v>139</v>
      </c>
      <c r="X38" s="51">
        <f>'V21'!$I$71</f>
        <v>0</v>
      </c>
      <c r="Y38" s="48" t="s">
        <v>140</v>
      </c>
      <c r="Z38" s="45">
        <f>'V21'!$I$74</f>
        <v>1</v>
      </c>
      <c r="AA38" s="46">
        <f>'V21'!$I$75</f>
        <v>0</v>
      </c>
      <c r="AB38" s="46">
        <f>'V21'!$I$76</f>
        <v>0</v>
      </c>
      <c r="AC38" s="46">
        <f>'V21'!$I$77</f>
        <v>0</v>
      </c>
      <c r="AD38" s="47">
        <f>'V21'!$I$78</f>
        <v>0</v>
      </c>
    </row>
    <row r="39" spans="1:30" ht="15" customHeight="1">
      <c r="A39" s="48" t="s">
        <v>142</v>
      </c>
      <c r="B39" s="2" t="s">
        <v>61</v>
      </c>
      <c r="C39" s="53"/>
      <c r="D39" s="50">
        <f t="shared" si="0"/>
        <v>7</v>
      </c>
      <c r="E39" s="48" t="s">
        <v>130</v>
      </c>
      <c r="F39" s="51">
        <f>'V31'!$I$62</f>
        <v>6</v>
      </c>
      <c r="G39" s="48" t="s">
        <v>131</v>
      </c>
      <c r="H39" s="51">
        <f>'V31'!$I$63</f>
        <v>0</v>
      </c>
      <c r="I39" s="48" t="s">
        <v>132</v>
      </c>
      <c r="J39" s="51">
        <f>'V31'!$I$64</f>
        <v>1</v>
      </c>
      <c r="K39" s="48" t="s">
        <v>133</v>
      </c>
      <c r="L39" s="51">
        <f>'V31'!$I$65</f>
        <v>0</v>
      </c>
      <c r="M39" s="48" t="s">
        <v>134</v>
      </c>
      <c r="N39" s="51">
        <f>'V31'!$I$66</f>
        <v>0</v>
      </c>
      <c r="O39" s="48" t="s">
        <v>135</v>
      </c>
      <c r="P39" s="51">
        <f>'V31'!$I$67</f>
        <v>0</v>
      </c>
      <c r="Q39" s="48" t="s">
        <v>136</v>
      </c>
      <c r="R39" s="51">
        <f>'V31'!$I$68</f>
        <v>0</v>
      </c>
      <c r="S39" s="48" t="s">
        <v>137</v>
      </c>
      <c r="T39" s="51">
        <f>'V31'!$I$69</f>
        <v>0</v>
      </c>
      <c r="U39" s="48" t="s">
        <v>138</v>
      </c>
      <c r="V39" s="51">
        <f>'V31'!$I$70</f>
        <v>0</v>
      </c>
      <c r="W39" s="48" t="s">
        <v>139</v>
      </c>
      <c r="X39" s="51">
        <f>'V31'!$I$71</f>
        <v>0</v>
      </c>
      <c r="Y39" s="48" t="s">
        <v>140</v>
      </c>
      <c r="Z39" s="45">
        <f>'V31'!$I$74</f>
        <v>1</v>
      </c>
      <c r="AA39" s="46">
        <f>'V31'!$I$75</f>
        <v>0</v>
      </c>
      <c r="AB39" s="46">
        <f>'V31'!$I$76</f>
        <v>0</v>
      </c>
      <c r="AC39" s="46">
        <f>'V11'!$I$746</f>
        <v>0</v>
      </c>
      <c r="AD39" s="47">
        <f>'V31'!$I$78</f>
        <v>0</v>
      </c>
    </row>
    <row r="40" spans="1:30" ht="15" customHeight="1">
      <c r="A40" s="48" t="s">
        <v>143</v>
      </c>
      <c r="B40" s="54"/>
      <c r="C40" s="53"/>
      <c r="D40" s="50">
        <f t="shared" si="0"/>
        <v>0</v>
      </c>
      <c r="E40" s="48" t="s">
        <v>130</v>
      </c>
      <c r="F40" s="51">
        <f>'[1]V41'!$I$62</f>
        <v>0</v>
      </c>
      <c r="G40" s="48" t="s">
        <v>131</v>
      </c>
      <c r="H40" s="51">
        <f>'[1]V41'!$I$63</f>
        <v>0</v>
      </c>
      <c r="I40" s="48" t="s">
        <v>132</v>
      </c>
      <c r="J40" s="51">
        <f>'[1]V41'!$I$64</f>
        <v>0</v>
      </c>
      <c r="K40" s="48" t="s">
        <v>133</v>
      </c>
      <c r="L40" s="51">
        <f>'[1]V41'!$I$65</f>
        <v>0</v>
      </c>
      <c r="M40" s="48" t="s">
        <v>134</v>
      </c>
      <c r="N40" s="51">
        <f>'[1]V41'!$I$66</f>
        <v>0</v>
      </c>
      <c r="O40" s="48" t="s">
        <v>135</v>
      </c>
      <c r="P40" s="51">
        <f>'[1]V41'!$I$67</f>
        <v>0</v>
      </c>
      <c r="Q40" s="48" t="s">
        <v>136</v>
      </c>
      <c r="R40" s="51">
        <f>'[1]V41'!$I$68</f>
        <v>0</v>
      </c>
      <c r="S40" s="48" t="s">
        <v>137</v>
      </c>
      <c r="T40" s="51">
        <f>'[1]V41'!$I$69</f>
        <v>0</v>
      </c>
      <c r="U40" s="48" t="s">
        <v>138</v>
      </c>
      <c r="V40" s="51">
        <f>'[1]V41'!$I$70</f>
        <v>0</v>
      </c>
      <c r="W40" s="48" t="s">
        <v>139</v>
      </c>
      <c r="X40" s="51">
        <f>'[1]V41'!$I$71</f>
        <v>0</v>
      </c>
      <c r="Y40" s="48" t="s">
        <v>140</v>
      </c>
      <c r="Z40" s="45">
        <f>'[1]V41'!$I$74</f>
        <v>0</v>
      </c>
      <c r="AA40" s="46">
        <f>'[1]V41'!$I$75</f>
        <v>0</v>
      </c>
      <c r="AB40" s="46">
        <f>'[1]V41'!$I$76</f>
        <v>0</v>
      </c>
      <c r="AC40" s="46">
        <f>'[1]V41'!$I$77</f>
        <v>0</v>
      </c>
      <c r="AD40" s="47">
        <f>'[1]V41'!$I$78</f>
        <v>0</v>
      </c>
    </row>
    <row r="41" spans="1:30" ht="15" customHeight="1">
      <c r="A41" s="48" t="s">
        <v>144</v>
      </c>
      <c r="B41" s="53"/>
      <c r="C41" s="53"/>
      <c r="D41" s="50">
        <f t="shared" si="0"/>
        <v>0</v>
      </c>
      <c r="E41" s="48" t="s">
        <v>130</v>
      </c>
      <c r="F41" s="51">
        <f>'[1]V51'!$I$62</f>
        <v>0</v>
      </c>
      <c r="G41" s="48" t="s">
        <v>131</v>
      </c>
      <c r="H41" s="51">
        <f>'[1]V51'!$I$63</f>
        <v>0</v>
      </c>
      <c r="I41" s="48" t="s">
        <v>132</v>
      </c>
      <c r="J41" s="51">
        <f>'[1]V51'!$I$64</f>
        <v>0</v>
      </c>
      <c r="K41" s="48" t="s">
        <v>133</v>
      </c>
      <c r="L41" s="51">
        <f>'[1]V51'!$I$65</f>
        <v>0</v>
      </c>
      <c r="M41" s="48" t="s">
        <v>134</v>
      </c>
      <c r="N41" s="51">
        <f>'[1]V51'!$I$66</f>
        <v>0</v>
      </c>
      <c r="O41" s="48" t="s">
        <v>135</v>
      </c>
      <c r="P41" s="51">
        <f>'[1]V51'!$I$67</f>
        <v>0</v>
      </c>
      <c r="Q41" s="48" t="s">
        <v>136</v>
      </c>
      <c r="R41" s="51">
        <f>'[1]V51'!$I$68</f>
        <v>0</v>
      </c>
      <c r="S41" s="48" t="s">
        <v>137</v>
      </c>
      <c r="T41" s="51">
        <f>'[1]V51'!$I$69</f>
        <v>0</v>
      </c>
      <c r="U41" s="48" t="s">
        <v>138</v>
      </c>
      <c r="V41" s="51">
        <f>'[1]V51'!$I$70</f>
        <v>0</v>
      </c>
      <c r="W41" s="48" t="s">
        <v>139</v>
      </c>
      <c r="X41" s="51">
        <f>'[1]V51'!$I$71</f>
        <v>0</v>
      </c>
      <c r="Y41" s="48" t="s">
        <v>140</v>
      </c>
      <c r="Z41" s="45">
        <f>'[1]V51'!$I$74</f>
        <v>0</v>
      </c>
      <c r="AA41" s="46">
        <f>'[1]V51'!$I$75</f>
        <v>0</v>
      </c>
      <c r="AB41" s="46">
        <f>'[1]V51'!$I$76</f>
        <v>0</v>
      </c>
      <c r="AC41" s="46">
        <f>'[1]V51'!$I$77</f>
        <v>0</v>
      </c>
      <c r="AD41" s="47">
        <f>'[1]V51'!$I$78</f>
        <v>0</v>
      </c>
    </row>
    <row r="42" spans="1:30" ht="15" customHeight="1">
      <c r="A42" s="48" t="s">
        <v>145</v>
      </c>
      <c r="B42" s="53"/>
      <c r="C42" s="53"/>
      <c r="D42" s="50">
        <f t="shared" si="0"/>
        <v>0</v>
      </c>
      <c r="E42" s="48" t="s">
        <v>130</v>
      </c>
      <c r="F42" s="51">
        <f>'[1]V61'!$I$62</f>
        <v>0</v>
      </c>
      <c r="G42" s="48" t="s">
        <v>131</v>
      </c>
      <c r="H42" s="51">
        <f>'[1]V61'!$I$63</f>
        <v>0</v>
      </c>
      <c r="I42" s="48" t="s">
        <v>132</v>
      </c>
      <c r="J42" s="51">
        <f>'[1]V61'!$I$64</f>
        <v>0</v>
      </c>
      <c r="K42" s="48" t="s">
        <v>133</v>
      </c>
      <c r="L42" s="51">
        <f>'[1]V61'!$I$65</f>
        <v>0</v>
      </c>
      <c r="M42" s="48" t="s">
        <v>134</v>
      </c>
      <c r="N42" s="51">
        <f>'[1]V61'!$I$66</f>
        <v>0</v>
      </c>
      <c r="O42" s="48" t="s">
        <v>135</v>
      </c>
      <c r="P42" s="51">
        <f>'[1]V61'!$I$67</f>
        <v>0</v>
      </c>
      <c r="Q42" s="48" t="s">
        <v>136</v>
      </c>
      <c r="R42" s="51">
        <f>'[1]V61'!$I$68</f>
        <v>0</v>
      </c>
      <c r="S42" s="48" t="s">
        <v>137</v>
      </c>
      <c r="T42" s="51">
        <f>'[1]V61'!$I$69</f>
        <v>0</v>
      </c>
      <c r="U42" s="48" t="s">
        <v>138</v>
      </c>
      <c r="V42" s="51">
        <f>'[1]V61'!$I$70</f>
        <v>0</v>
      </c>
      <c r="W42" s="48" t="s">
        <v>139</v>
      </c>
      <c r="X42" s="51">
        <f>'[1]V61'!$I$71</f>
        <v>0</v>
      </c>
      <c r="Y42" s="48" t="s">
        <v>140</v>
      </c>
      <c r="Z42" s="45">
        <f>'[1]V61'!$I$74</f>
        <v>0</v>
      </c>
      <c r="AA42" s="46">
        <f>'[1]V61'!$I$75</f>
        <v>0</v>
      </c>
      <c r="AB42" s="46">
        <f>'[1]V61'!$I$76</f>
        <v>0</v>
      </c>
      <c r="AC42" s="46">
        <f>'[1]V61'!$I$77</f>
        <v>0</v>
      </c>
      <c r="AD42" s="47">
        <f>'[1]V61'!$I$78</f>
        <v>0</v>
      </c>
    </row>
    <row r="43" spans="1:30" ht="15" customHeight="1">
      <c r="A43" s="48" t="s">
        <v>146</v>
      </c>
      <c r="B43" s="53" t="s">
        <v>147</v>
      </c>
      <c r="C43" s="53"/>
      <c r="D43" s="53"/>
      <c r="E43" s="48" t="s">
        <v>130</v>
      </c>
      <c r="F43" s="51" t="s">
        <v>147</v>
      </c>
      <c r="G43" s="48" t="s">
        <v>131</v>
      </c>
      <c r="H43" s="51" t="s">
        <v>147</v>
      </c>
      <c r="I43" s="48" t="s">
        <v>132</v>
      </c>
      <c r="J43" s="51" t="s">
        <v>147</v>
      </c>
      <c r="K43" s="48" t="s">
        <v>133</v>
      </c>
      <c r="L43" s="51" t="s">
        <v>147</v>
      </c>
      <c r="M43" s="48" t="s">
        <v>134</v>
      </c>
      <c r="N43" s="51" t="s">
        <v>147</v>
      </c>
      <c r="O43" s="48" t="s">
        <v>135</v>
      </c>
      <c r="P43" s="51" t="s">
        <v>147</v>
      </c>
      <c r="Q43" s="48" t="s">
        <v>136</v>
      </c>
      <c r="R43" s="51" t="s">
        <v>147</v>
      </c>
      <c r="S43" s="48" t="s">
        <v>137</v>
      </c>
      <c r="T43" s="51" t="s">
        <v>147</v>
      </c>
      <c r="U43" s="48" t="s">
        <v>138</v>
      </c>
      <c r="V43" s="51" t="s">
        <v>147</v>
      </c>
      <c r="W43" s="48" t="s">
        <v>139</v>
      </c>
      <c r="X43" s="51" t="s">
        <v>147</v>
      </c>
      <c r="Y43" s="48" t="s">
        <v>140</v>
      </c>
      <c r="Z43" s="45"/>
      <c r="AA43" s="46"/>
      <c r="AB43" s="46"/>
      <c r="AC43" s="46"/>
      <c r="AD43" s="47"/>
    </row>
    <row r="44" spans="1:30" ht="15" customHeight="1">
      <c r="A44" s="48" t="s">
        <v>148</v>
      </c>
      <c r="B44" s="53" t="s">
        <v>147</v>
      </c>
      <c r="C44" s="53"/>
      <c r="D44" s="53"/>
      <c r="E44" s="55" t="s">
        <v>130</v>
      </c>
      <c r="F44" s="51" t="s">
        <v>147</v>
      </c>
      <c r="G44" s="55" t="s">
        <v>131</v>
      </c>
      <c r="H44" s="51" t="s">
        <v>147</v>
      </c>
      <c r="I44" s="55" t="s">
        <v>132</v>
      </c>
      <c r="J44" s="51" t="s">
        <v>147</v>
      </c>
      <c r="K44" s="55" t="s">
        <v>133</v>
      </c>
      <c r="L44" s="51" t="s">
        <v>147</v>
      </c>
      <c r="M44" s="55" t="s">
        <v>134</v>
      </c>
      <c r="N44" s="51" t="s">
        <v>147</v>
      </c>
      <c r="O44" s="55" t="s">
        <v>135</v>
      </c>
      <c r="P44" s="51" t="s">
        <v>147</v>
      </c>
      <c r="Q44" s="55" t="s">
        <v>136</v>
      </c>
      <c r="R44" s="51" t="s">
        <v>147</v>
      </c>
      <c r="S44" s="55" t="s">
        <v>137</v>
      </c>
      <c r="T44" s="51" t="s">
        <v>147</v>
      </c>
      <c r="U44" s="55" t="s">
        <v>138</v>
      </c>
      <c r="V44" s="51" t="s">
        <v>147</v>
      </c>
      <c r="W44" s="55" t="s">
        <v>139</v>
      </c>
      <c r="X44" s="51" t="s">
        <v>147</v>
      </c>
      <c r="Y44" s="55" t="s">
        <v>140</v>
      </c>
      <c r="Z44" s="45"/>
      <c r="AA44" s="46"/>
      <c r="AB44" s="46"/>
      <c r="AC44" s="46"/>
      <c r="AD44" s="47"/>
    </row>
    <row r="45" spans="1:30" ht="15" customHeight="1">
      <c r="A45" s="48" t="s">
        <v>149</v>
      </c>
      <c r="B45" s="53" t="s">
        <v>147</v>
      </c>
      <c r="C45" s="53"/>
      <c r="D45" s="53"/>
      <c r="E45" s="48" t="s">
        <v>130</v>
      </c>
      <c r="F45" s="51" t="s">
        <v>147</v>
      </c>
      <c r="G45" s="48" t="s">
        <v>131</v>
      </c>
      <c r="H45" s="51" t="s">
        <v>147</v>
      </c>
      <c r="I45" s="48" t="s">
        <v>132</v>
      </c>
      <c r="J45" s="51" t="s">
        <v>147</v>
      </c>
      <c r="K45" s="48" t="s">
        <v>133</v>
      </c>
      <c r="L45" s="51" t="s">
        <v>147</v>
      </c>
      <c r="M45" s="48" t="s">
        <v>134</v>
      </c>
      <c r="N45" s="51" t="s">
        <v>147</v>
      </c>
      <c r="O45" s="48" t="s">
        <v>135</v>
      </c>
      <c r="P45" s="51" t="s">
        <v>147</v>
      </c>
      <c r="Q45" s="48" t="s">
        <v>136</v>
      </c>
      <c r="R45" s="51" t="s">
        <v>147</v>
      </c>
      <c r="S45" s="48" t="s">
        <v>137</v>
      </c>
      <c r="T45" s="51" t="s">
        <v>147</v>
      </c>
      <c r="U45" s="48" t="s">
        <v>138</v>
      </c>
      <c r="V45" s="51" t="s">
        <v>147</v>
      </c>
      <c r="W45" s="48" t="s">
        <v>139</v>
      </c>
      <c r="X45" s="51" t="s">
        <v>147</v>
      </c>
      <c r="Y45" s="48" t="s">
        <v>140</v>
      </c>
      <c r="Z45" s="45"/>
      <c r="AA45" s="46"/>
      <c r="AB45" s="46"/>
      <c r="AC45" s="46"/>
      <c r="AD45" s="47"/>
    </row>
    <row r="46" spans="1:30" ht="15" customHeight="1">
      <c r="A46" s="48" t="s">
        <v>150</v>
      </c>
      <c r="B46" s="53" t="s">
        <v>147</v>
      </c>
      <c r="C46" s="53"/>
      <c r="D46" s="53"/>
      <c r="E46" s="48" t="s">
        <v>130</v>
      </c>
      <c r="F46" s="51" t="s">
        <v>147</v>
      </c>
      <c r="G46" s="48" t="s">
        <v>131</v>
      </c>
      <c r="H46" s="51" t="s">
        <v>147</v>
      </c>
      <c r="I46" s="48" t="s">
        <v>132</v>
      </c>
      <c r="J46" s="51" t="s">
        <v>147</v>
      </c>
      <c r="K46" s="48" t="s">
        <v>133</v>
      </c>
      <c r="L46" s="51" t="s">
        <v>147</v>
      </c>
      <c r="M46" s="48" t="s">
        <v>134</v>
      </c>
      <c r="N46" s="51" t="s">
        <v>147</v>
      </c>
      <c r="O46" s="48" t="s">
        <v>135</v>
      </c>
      <c r="P46" s="51" t="s">
        <v>147</v>
      </c>
      <c r="Q46" s="48" t="s">
        <v>136</v>
      </c>
      <c r="R46" s="51" t="s">
        <v>147</v>
      </c>
      <c r="S46" s="48" t="s">
        <v>137</v>
      </c>
      <c r="T46" s="51" t="s">
        <v>147</v>
      </c>
      <c r="U46" s="48" t="s">
        <v>138</v>
      </c>
      <c r="V46" s="51" t="s">
        <v>147</v>
      </c>
      <c r="W46" s="48" t="s">
        <v>139</v>
      </c>
      <c r="X46" s="51" t="s">
        <v>147</v>
      </c>
      <c r="Y46" s="48" t="s">
        <v>140</v>
      </c>
      <c r="Z46" s="45"/>
      <c r="AA46" s="46"/>
      <c r="AB46" s="46"/>
      <c r="AC46" s="46"/>
      <c r="AD46" s="47"/>
    </row>
    <row r="47" spans="1:30" ht="15" customHeight="1">
      <c r="A47" s="48" t="s">
        <v>151</v>
      </c>
      <c r="B47" s="53" t="s">
        <v>147</v>
      </c>
      <c r="C47" s="53"/>
      <c r="D47" s="53"/>
      <c r="E47" s="48" t="s">
        <v>130</v>
      </c>
      <c r="F47" s="51" t="s">
        <v>147</v>
      </c>
      <c r="G47" s="48" t="s">
        <v>131</v>
      </c>
      <c r="H47" s="51" t="s">
        <v>147</v>
      </c>
      <c r="I47" s="48" t="s">
        <v>132</v>
      </c>
      <c r="J47" s="51" t="s">
        <v>147</v>
      </c>
      <c r="K47" s="48" t="s">
        <v>133</v>
      </c>
      <c r="L47" s="51" t="s">
        <v>147</v>
      </c>
      <c r="M47" s="48" t="s">
        <v>134</v>
      </c>
      <c r="N47" s="51" t="s">
        <v>147</v>
      </c>
      <c r="O47" s="48" t="s">
        <v>135</v>
      </c>
      <c r="P47" s="51" t="s">
        <v>147</v>
      </c>
      <c r="Q47" s="48" t="s">
        <v>136</v>
      </c>
      <c r="R47" s="51" t="s">
        <v>147</v>
      </c>
      <c r="S47" s="48" t="s">
        <v>137</v>
      </c>
      <c r="T47" s="51" t="s">
        <v>147</v>
      </c>
      <c r="U47" s="48" t="s">
        <v>138</v>
      </c>
      <c r="V47" s="51" t="s">
        <v>147</v>
      </c>
      <c r="W47" s="48" t="s">
        <v>139</v>
      </c>
      <c r="X47" s="51" t="s">
        <v>147</v>
      </c>
      <c r="Y47" s="48" t="s">
        <v>140</v>
      </c>
      <c r="Z47" s="45"/>
      <c r="AA47" s="46"/>
      <c r="AB47" s="46"/>
      <c r="AC47" s="46"/>
      <c r="AD47" s="47"/>
    </row>
    <row r="48" spans="1:30" ht="15" customHeight="1">
      <c r="A48" s="48" t="s">
        <v>152</v>
      </c>
      <c r="B48" s="53" t="s">
        <v>147</v>
      </c>
      <c r="C48" s="53"/>
      <c r="D48" s="53"/>
      <c r="E48" s="55" t="s">
        <v>130</v>
      </c>
      <c r="F48" s="51" t="s">
        <v>147</v>
      </c>
      <c r="G48" s="55" t="s">
        <v>131</v>
      </c>
      <c r="H48" s="51" t="s">
        <v>147</v>
      </c>
      <c r="I48" s="55" t="s">
        <v>132</v>
      </c>
      <c r="J48" s="51" t="s">
        <v>147</v>
      </c>
      <c r="K48" s="55" t="s">
        <v>133</v>
      </c>
      <c r="L48" s="51" t="s">
        <v>147</v>
      </c>
      <c r="M48" s="55" t="s">
        <v>134</v>
      </c>
      <c r="N48" s="51" t="s">
        <v>147</v>
      </c>
      <c r="O48" s="55" t="s">
        <v>135</v>
      </c>
      <c r="P48" s="51" t="s">
        <v>147</v>
      </c>
      <c r="Q48" s="55" t="s">
        <v>136</v>
      </c>
      <c r="R48" s="51" t="s">
        <v>147</v>
      </c>
      <c r="S48" s="55" t="s">
        <v>137</v>
      </c>
      <c r="T48" s="51" t="s">
        <v>147</v>
      </c>
      <c r="U48" s="55" t="s">
        <v>138</v>
      </c>
      <c r="V48" s="51" t="s">
        <v>147</v>
      </c>
      <c r="W48" s="55" t="s">
        <v>139</v>
      </c>
      <c r="X48" s="51" t="s">
        <v>147</v>
      </c>
      <c r="Y48" s="55" t="s">
        <v>140</v>
      </c>
      <c r="Z48" s="45"/>
      <c r="AA48" s="46"/>
      <c r="AB48" s="46"/>
      <c r="AC48" s="46"/>
      <c r="AD48" s="47"/>
    </row>
    <row r="49" spans="1:30" ht="15" customHeight="1">
      <c r="A49" s="48" t="s">
        <v>153</v>
      </c>
      <c r="B49" s="53" t="s">
        <v>147</v>
      </c>
      <c r="C49" s="53"/>
      <c r="D49" s="53"/>
      <c r="E49" s="48" t="s">
        <v>130</v>
      </c>
      <c r="F49" s="51" t="s">
        <v>147</v>
      </c>
      <c r="G49" s="48" t="s">
        <v>131</v>
      </c>
      <c r="H49" s="51" t="s">
        <v>147</v>
      </c>
      <c r="I49" s="48" t="s">
        <v>132</v>
      </c>
      <c r="J49" s="51" t="s">
        <v>147</v>
      </c>
      <c r="K49" s="48" t="s">
        <v>133</v>
      </c>
      <c r="L49" s="51" t="s">
        <v>147</v>
      </c>
      <c r="M49" s="48" t="s">
        <v>134</v>
      </c>
      <c r="N49" s="51" t="s">
        <v>147</v>
      </c>
      <c r="O49" s="48" t="s">
        <v>135</v>
      </c>
      <c r="P49" s="51" t="s">
        <v>147</v>
      </c>
      <c r="Q49" s="48" t="s">
        <v>136</v>
      </c>
      <c r="R49" s="51" t="s">
        <v>147</v>
      </c>
      <c r="S49" s="48" t="s">
        <v>137</v>
      </c>
      <c r="T49" s="51" t="s">
        <v>147</v>
      </c>
      <c r="U49" s="48" t="s">
        <v>138</v>
      </c>
      <c r="V49" s="51" t="s">
        <v>147</v>
      </c>
      <c r="W49" s="48" t="s">
        <v>139</v>
      </c>
      <c r="X49" s="51" t="s">
        <v>147</v>
      </c>
      <c r="Y49" s="48" t="s">
        <v>140</v>
      </c>
      <c r="Z49" s="45"/>
      <c r="AA49" s="46"/>
      <c r="AB49" s="46"/>
      <c r="AC49" s="46"/>
      <c r="AD49" s="47"/>
    </row>
    <row r="50" spans="1:30" ht="15" customHeight="1">
      <c r="A50" s="48" t="s">
        <v>154</v>
      </c>
      <c r="B50" s="53" t="s">
        <v>147</v>
      </c>
      <c r="C50" s="53"/>
      <c r="D50" s="53"/>
      <c r="E50" s="48" t="s">
        <v>130</v>
      </c>
      <c r="F50" s="51" t="s">
        <v>147</v>
      </c>
      <c r="G50" s="48" t="s">
        <v>131</v>
      </c>
      <c r="H50" s="51" t="s">
        <v>147</v>
      </c>
      <c r="I50" s="48" t="s">
        <v>132</v>
      </c>
      <c r="J50" s="51" t="s">
        <v>147</v>
      </c>
      <c r="K50" s="48" t="s">
        <v>133</v>
      </c>
      <c r="L50" s="51" t="s">
        <v>147</v>
      </c>
      <c r="M50" s="48" t="s">
        <v>134</v>
      </c>
      <c r="N50" s="51" t="s">
        <v>147</v>
      </c>
      <c r="O50" s="48" t="s">
        <v>135</v>
      </c>
      <c r="P50" s="51" t="s">
        <v>147</v>
      </c>
      <c r="Q50" s="48" t="s">
        <v>136</v>
      </c>
      <c r="R50" s="51" t="s">
        <v>147</v>
      </c>
      <c r="S50" s="48" t="s">
        <v>137</v>
      </c>
      <c r="T50" s="51" t="s">
        <v>147</v>
      </c>
      <c r="U50" s="48" t="s">
        <v>138</v>
      </c>
      <c r="V50" s="51" t="s">
        <v>147</v>
      </c>
      <c r="W50" s="48" t="s">
        <v>139</v>
      </c>
      <c r="X50" s="51" t="s">
        <v>147</v>
      </c>
      <c r="Y50" s="48" t="s">
        <v>140</v>
      </c>
      <c r="Z50" s="45"/>
      <c r="AA50" s="46"/>
      <c r="AB50" s="46"/>
      <c r="AC50" s="46"/>
      <c r="AD50" s="47"/>
    </row>
    <row r="51" spans="1:30" ht="15" customHeight="1">
      <c r="A51" s="48" t="s">
        <v>155</v>
      </c>
      <c r="B51" s="53" t="s">
        <v>147</v>
      </c>
      <c r="C51" s="53"/>
      <c r="D51" s="53"/>
      <c r="E51" s="48" t="s">
        <v>130</v>
      </c>
      <c r="F51" s="51" t="s">
        <v>147</v>
      </c>
      <c r="G51" s="48" t="s">
        <v>131</v>
      </c>
      <c r="H51" s="51" t="s">
        <v>147</v>
      </c>
      <c r="I51" s="48" t="s">
        <v>132</v>
      </c>
      <c r="J51" s="51" t="s">
        <v>147</v>
      </c>
      <c r="K51" s="48" t="s">
        <v>133</v>
      </c>
      <c r="L51" s="51" t="s">
        <v>147</v>
      </c>
      <c r="M51" s="48" t="s">
        <v>134</v>
      </c>
      <c r="N51" s="51" t="s">
        <v>147</v>
      </c>
      <c r="O51" s="48" t="s">
        <v>135</v>
      </c>
      <c r="P51" s="51" t="s">
        <v>147</v>
      </c>
      <c r="Q51" s="48" t="s">
        <v>136</v>
      </c>
      <c r="R51" s="51" t="s">
        <v>147</v>
      </c>
      <c r="S51" s="48" t="s">
        <v>137</v>
      </c>
      <c r="T51" s="51" t="s">
        <v>147</v>
      </c>
      <c r="U51" s="48" t="s">
        <v>138</v>
      </c>
      <c r="V51" s="51" t="s">
        <v>147</v>
      </c>
      <c r="W51" s="48" t="s">
        <v>139</v>
      </c>
      <c r="X51" s="51" t="s">
        <v>147</v>
      </c>
      <c r="Y51" s="48" t="s">
        <v>140</v>
      </c>
      <c r="Z51" s="45"/>
      <c r="AA51" s="46"/>
      <c r="AB51" s="46"/>
      <c r="AC51" s="46"/>
      <c r="AD51" s="47"/>
    </row>
    <row r="52" spans="1:30" ht="15" customHeight="1">
      <c r="A52" s="48" t="s">
        <v>156</v>
      </c>
      <c r="B52" s="53" t="s">
        <v>147</v>
      </c>
      <c r="C52" s="53"/>
      <c r="D52" s="53"/>
      <c r="E52" s="55" t="s">
        <v>130</v>
      </c>
      <c r="F52" s="51" t="s">
        <v>147</v>
      </c>
      <c r="G52" s="55" t="s">
        <v>131</v>
      </c>
      <c r="H52" s="51" t="s">
        <v>147</v>
      </c>
      <c r="I52" s="55" t="s">
        <v>132</v>
      </c>
      <c r="J52" s="51" t="s">
        <v>147</v>
      </c>
      <c r="K52" s="55" t="s">
        <v>133</v>
      </c>
      <c r="L52" s="51" t="s">
        <v>147</v>
      </c>
      <c r="M52" s="55" t="s">
        <v>134</v>
      </c>
      <c r="N52" s="51" t="s">
        <v>147</v>
      </c>
      <c r="O52" s="55" t="s">
        <v>135</v>
      </c>
      <c r="P52" s="51" t="s">
        <v>147</v>
      </c>
      <c r="Q52" s="55" t="s">
        <v>136</v>
      </c>
      <c r="R52" s="51" t="s">
        <v>147</v>
      </c>
      <c r="S52" s="55" t="s">
        <v>137</v>
      </c>
      <c r="T52" s="51" t="s">
        <v>147</v>
      </c>
      <c r="U52" s="55" t="s">
        <v>138</v>
      </c>
      <c r="V52" s="51" t="s">
        <v>147</v>
      </c>
      <c r="W52" s="55" t="s">
        <v>139</v>
      </c>
      <c r="X52" s="51" t="s">
        <v>147</v>
      </c>
      <c r="Y52" s="55" t="s">
        <v>140</v>
      </c>
      <c r="Z52" s="45"/>
      <c r="AA52" s="46"/>
      <c r="AB52" s="46"/>
      <c r="AC52" s="46"/>
      <c r="AD52" s="47"/>
    </row>
    <row r="53" spans="1:30" ht="15" customHeight="1">
      <c r="A53" s="48" t="s">
        <v>157</v>
      </c>
      <c r="B53" s="53" t="s">
        <v>147</v>
      </c>
      <c r="C53" s="53"/>
      <c r="D53" s="53"/>
      <c r="E53" s="48" t="s">
        <v>130</v>
      </c>
      <c r="F53" s="51" t="s">
        <v>147</v>
      </c>
      <c r="G53" s="48" t="s">
        <v>131</v>
      </c>
      <c r="H53" s="51" t="s">
        <v>147</v>
      </c>
      <c r="I53" s="48" t="s">
        <v>132</v>
      </c>
      <c r="J53" s="51" t="s">
        <v>147</v>
      </c>
      <c r="K53" s="48" t="s">
        <v>133</v>
      </c>
      <c r="L53" s="51" t="s">
        <v>147</v>
      </c>
      <c r="M53" s="48" t="s">
        <v>134</v>
      </c>
      <c r="N53" s="51" t="s">
        <v>147</v>
      </c>
      <c r="O53" s="48" t="s">
        <v>135</v>
      </c>
      <c r="P53" s="51" t="s">
        <v>147</v>
      </c>
      <c r="Q53" s="48" t="s">
        <v>136</v>
      </c>
      <c r="R53" s="51" t="s">
        <v>147</v>
      </c>
      <c r="S53" s="48" t="s">
        <v>137</v>
      </c>
      <c r="T53" s="51" t="s">
        <v>147</v>
      </c>
      <c r="U53" s="48" t="s">
        <v>138</v>
      </c>
      <c r="V53" s="51" t="s">
        <v>147</v>
      </c>
      <c r="W53" s="48" t="s">
        <v>139</v>
      </c>
      <c r="X53" s="51" t="s">
        <v>147</v>
      </c>
      <c r="Y53" s="48" t="s">
        <v>140</v>
      </c>
      <c r="Z53" s="45"/>
      <c r="AA53" s="46"/>
      <c r="AB53" s="46"/>
      <c r="AC53" s="46"/>
      <c r="AD53" s="47"/>
    </row>
    <row r="54" spans="1:30" ht="15" customHeight="1">
      <c r="A54" s="48" t="s">
        <v>158</v>
      </c>
      <c r="B54" s="53" t="s">
        <v>147</v>
      </c>
      <c r="C54" s="53"/>
      <c r="D54" s="53"/>
      <c r="E54" s="48" t="s">
        <v>130</v>
      </c>
      <c r="F54" s="51" t="s">
        <v>147</v>
      </c>
      <c r="G54" s="48" t="s">
        <v>131</v>
      </c>
      <c r="H54" s="51" t="s">
        <v>147</v>
      </c>
      <c r="I54" s="48" t="s">
        <v>132</v>
      </c>
      <c r="J54" s="51" t="s">
        <v>147</v>
      </c>
      <c r="K54" s="48" t="s">
        <v>133</v>
      </c>
      <c r="L54" s="51" t="s">
        <v>147</v>
      </c>
      <c r="M54" s="48" t="s">
        <v>134</v>
      </c>
      <c r="N54" s="51" t="s">
        <v>147</v>
      </c>
      <c r="O54" s="48" t="s">
        <v>135</v>
      </c>
      <c r="P54" s="51" t="s">
        <v>147</v>
      </c>
      <c r="Q54" s="48" t="s">
        <v>136</v>
      </c>
      <c r="R54" s="51" t="s">
        <v>147</v>
      </c>
      <c r="S54" s="48" t="s">
        <v>137</v>
      </c>
      <c r="T54" s="51" t="s">
        <v>147</v>
      </c>
      <c r="U54" s="48" t="s">
        <v>138</v>
      </c>
      <c r="V54" s="51" t="s">
        <v>147</v>
      </c>
      <c r="W54" s="48" t="s">
        <v>139</v>
      </c>
      <c r="X54" s="51" t="s">
        <v>147</v>
      </c>
      <c r="Y54" s="48" t="s">
        <v>140</v>
      </c>
      <c r="Z54" s="45"/>
      <c r="AA54" s="46"/>
      <c r="AB54" s="46"/>
      <c r="AC54" s="46"/>
      <c r="AD54" s="47"/>
    </row>
    <row r="55" spans="1:30" ht="15" customHeight="1">
      <c r="A55" s="48" t="s">
        <v>159</v>
      </c>
      <c r="B55" s="53" t="s">
        <v>147</v>
      </c>
      <c r="C55" s="53"/>
      <c r="D55" s="53"/>
      <c r="E55" s="48" t="s">
        <v>130</v>
      </c>
      <c r="F55" s="51" t="s">
        <v>147</v>
      </c>
      <c r="G55" s="48" t="s">
        <v>131</v>
      </c>
      <c r="H55" s="51" t="s">
        <v>147</v>
      </c>
      <c r="I55" s="48" t="s">
        <v>132</v>
      </c>
      <c r="J55" s="51" t="s">
        <v>147</v>
      </c>
      <c r="K55" s="48" t="s">
        <v>133</v>
      </c>
      <c r="L55" s="51" t="s">
        <v>147</v>
      </c>
      <c r="M55" s="48" t="s">
        <v>134</v>
      </c>
      <c r="N55" s="51" t="s">
        <v>147</v>
      </c>
      <c r="O55" s="48" t="s">
        <v>135</v>
      </c>
      <c r="P55" s="51" t="s">
        <v>147</v>
      </c>
      <c r="Q55" s="48" t="s">
        <v>136</v>
      </c>
      <c r="R55" s="51" t="s">
        <v>147</v>
      </c>
      <c r="S55" s="48" t="s">
        <v>137</v>
      </c>
      <c r="T55" s="51" t="s">
        <v>147</v>
      </c>
      <c r="U55" s="48" t="s">
        <v>138</v>
      </c>
      <c r="V55" s="51" t="s">
        <v>147</v>
      </c>
      <c r="W55" s="48" t="s">
        <v>139</v>
      </c>
      <c r="X55" s="51" t="s">
        <v>147</v>
      </c>
      <c r="Y55" s="48" t="s">
        <v>140</v>
      </c>
      <c r="Z55" s="45"/>
      <c r="AA55" s="46"/>
      <c r="AB55" s="46"/>
      <c r="AC55" s="46"/>
      <c r="AD55" s="47"/>
    </row>
    <row r="56" spans="1:30" ht="15" customHeight="1">
      <c r="A56" s="48" t="s">
        <v>160</v>
      </c>
      <c r="B56" s="53" t="s">
        <v>147</v>
      </c>
      <c r="C56" s="53"/>
      <c r="D56" s="53"/>
      <c r="E56" s="48" t="s">
        <v>130</v>
      </c>
      <c r="F56" s="51" t="s">
        <v>147</v>
      </c>
      <c r="G56" s="48" t="s">
        <v>131</v>
      </c>
      <c r="H56" s="51" t="s">
        <v>147</v>
      </c>
      <c r="I56" s="48" t="s">
        <v>132</v>
      </c>
      <c r="J56" s="51" t="s">
        <v>147</v>
      </c>
      <c r="K56" s="48" t="s">
        <v>133</v>
      </c>
      <c r="L56" s="51" t="s">
        <v>147</v>
      </c>
      <c r="M56" s="48" t="s">
        <v>134</v>
      </c>
      <c r="N56" s="51" t="s">
        <v>147</v>
      </c>
      <c r="O56" s="48" t="s">
        <v>135</v>
      </c>
      <c r="P56" s="51" t="s">
        <v>147</v>
      </c>
      <c r="Q56" s="48" t="s">
        <v>136</v>
      </c>
      <c r="R56" s="51" t="s">
        <v>147</v>
      </c>
      <c r="S56" s="48" t="s">
        <v>137</v>
      </c>
      <c r="T56" s="51" t="s">
        <v>147</v>
      </c>
      <c r="U56" s="48" t="s">
        <v>138</v>
      </c>
      <c r="V56" s="51" t="s">
        <v>147</v>
      </c>
      <c r="W56" s="48" t="s">
        <v>139</v>
      </c>
      <c r="X56" s="51" t="s">
        <v>147</v>
      </c>
      <c r="Y56" s="48" t="s">
        <v>140</v>
      </c>
      <c r="Z56" s="45"/>
      <c r="AA56" s="46"/>
      <c r="AB56" s="46"/>
      <c r="AC56" s="46"/>
      <c r="AD56" s="47"/>
    </row>
    <row r="57" spans="1:30" ht="2.25" customHeight="1">
      <c r="A57" s="48"/>
      <c r="B57" s="56"/>
      <c r="C57" s="56"/>
      <c r="D57" s="56"/>
      <c r="E57" s="55"/>
      <c r="F57" s="57"/>
      <c r="G57" s="55"/>
      <c r="H57" s="57"/>
      <c r="I57" s="55"/>
      <c r="J57" s="57"/>
      <c r="K57" s="55"/>
      <c r="L57" s="57"/>
      <c r="M57" s="55"/>
      <c r="N57" s="57"/>
      <c r="O57" s="55"/>
      <c r="P57" s="57"/>
      <c r="Q57" s="55"/>
      <c r="R57" s="57"/>
      <c r="S57" s="55"/>
      <c r="T57" s="57"/>
      <c r="U57" s="55"/>
      <c r="V57" s="57"/>
      <c r="W57" s="55"/>
      <c r="X57" s="57"/>
      <c r="Y57" s="55"/>
      <c r="Z57" s="45"/>
      <c r="AA57" s="46"/>
      <c r="AB57" s="46"/>
      <c r="AC57" s="46"/>
      <c r="AD57" s="47"/>
    </row>
    <row r="58" spans="1:30" ht="19.5" customHeight="1">
      <c r="A58" s="330" t="s">
        <v>161</v>
      </c>
      <c r="B58" s="331"/>
      <c r="C58" s="59">
        <f>SUM(F58,H58,J58,L58,N58,P58,R58,T58,V58,X58)</f>
        <v>20</v>
      </c>
      <c r="D58" s="58" t="s">
        <v>162</v>
      </c>
      <c r="E58" s="60"/>
      <c r="F58" s="61">
        <f>SUM(F37:F56)</f>
        <v>15</v>
      </c>
      <c r="G58" s="62" t="s">
        <v>131</v>
      </c>
      <c r="H58" s="61">
        <f>SUM(H37:H56)</f>
        <v>0</v>
      </c>
      <c r="I58" s="62" t="s">
        <v>132</v>
      </c>
      <c r="J58" s="61">
        <f>SUM(J37:J56)</f>
        <v>5</v>
      </c>
      <c r="K58" s="62" t="s">
        <v>133</v>
      </c>
      <c r="L58" s="61">
        <f>SUM(L37:L56)</f>
        <v>0</v>
      </c>
      <c r="M58" s="62" t="s">
        <v>134</v>
      </c>
      <c r="N58" s="61">
        <f>SUM(N37:N56)</f>
        <v>0</v>
      </c>
      <c r="O58" s="62" t="s">
        <v>135</v>
      </c>
      <c r="P58" s="61">
        <f>SUM(P37:P56)</f>
        <v>0</v>
      </c>
      <c r="Q58" s="62" t="s">
        <v>136</v>
      </c>
      <c r="R58" s="61">
        <f>SUM(R37:R56)</f>
        <v>0</v>
      </c>
      <c r="S58" s="62" t="s">
        <v>137</v>
      </c>
      <c r="T58" s="61">
        <f>SUM(T37:T56)</f>
        <v>0</v>
      </c>
      <c r="U58" s="62" t="s">
        <v>138</v>
      </c>
      <c r="V58" s="61">
        <f>SUM(V37:V56)</f>
        <v>0</v>
      </c>
      <c r="W58" s="62" t="s">
        <v>139</v>
      </c>
      <c r="X58" s="61">
        <f>SUM(X37:X56)</f>
        <v>0</v>
      </c>
      <c r="Y58" s="63" t="s">
        <v>140</v>
      </c>
      <c r="Z58" s="64">
        <f>SUM(Z37:Z56)</f>
        <v>3</v>
      </c>
      <c r="AA58" s="64">
        <f>SUM(AA37:AA56)</f>
        <v>0</v>
      </c>
      <c r="AB58" s="64">
        <f>SUM(AB37:AB56)</f>
        <v>0</v>
      </c>
      <c r="AC58" s="64">
        <f>SUM(AC37:AC56)</f>
        <v>0</v>
      </c>
      <c r="AD58" s="65">
        <f>SUM(AD37:AD56)</f>
        <v>0</v>
      </c>
    </row>
    <row r="59" spans="1:30" ht="6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5" t="s">
        <v>147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7" t="s">
        <v>147</v>
      </c>
      <c r="Y59" s="5"/>
      <c r="Z59" s="5"/>
      <c r="AA59" s="5"/>
      <c r="AB59" s="5"/>
      <c r="AC59" s="5"/>
      <c r="AD59" s="5"/>
    </row>
    <row r="60" spans="11:24" ht="12.75">
      <c r="K60" s="48" t="s">
        <v>147</v>
      </c>
      <c r="X60" s="57" t="s">
        <v>147</v>
      </c>
    </row>
    <row r="61" spans="11:24" ht="12.75">
      <c r="K61" s="48" t="s">
        <v>147</v>
      </c>
      <c r="X61" s="57" t="s">
        <v>147</v>
      </c>
    </row>
    <row r="62" spans="11:24" ht="12.75">
      <c r="K62" s="48" t="s">
        <v>147</v>
      </c>
      <c r="X62" s="57" t="s">
        <v>147</v>
      </c>
    </row>
    <row r="63" ht="12.75">
      <c r="AD63" s="66"/>
    </row>
  </sheetData>
  <sheetProtection/>
  <mergeCells count="41">
    <mergeCell ref="C17:M17"/>
    <mergeCell ref="W17:Y17"/>
    <mergeCell ref="A58:B58"/>
    <mergeCell ref="L27:R27"/>
    <mergeCell ref="L31:R31"/>
    <mergeCell ref="L32:R32"/>
    <mergeCell ref="L28:R28"/>
    <mergeCell ref="L29:R29"/>
    <mergeCell ref="L30:R30"/>
    <mergeCell ref="S27:Y27"/>
    <mergeCell ref="L33:S33"/>
    <mergeCell ref="T33:X33"/>
    <mergeCell ref="S31:Y31"/>
    <mergeCell ref="S32:Y32"/>
    <mergeCell ref="S28:Y28"/>
    <mergeCell ref="S29:Y29"/>
    <mergeCell ref="S30:Y30"/>
    <mergeCell ref="L25:S25"/>
    <mergeCell ref="T25:X25"/>
    <mergeCell ref="S20:Y20"/>
    <mergeCell ref="S21:Y21"/>
    <mergeCell ref="S22:Y22"/>
    <mergeCell ref="S23:Y23"/>
    <mergeCell ref="S24:Y24"/>
    <mergeCell ref="A7:J7"/>
    <mergeCell ref="L7:Y7"/>
    <mergeCell ref="L8:Y8"/>
    <mergeCell ref="A1:Y1"/>
    <mergeCell ref="L6:Y6"/>
    <mergeCell ref="D19:K19"/>
    <mergeCell ref="L19:R19"/>
    <mergeCell ref="S19:Y19"/>
    <mergeCell ref="D15:M15"/>
    <mergeCell ref="S15:Y15"/>
    <mergeCell ref="N13:V13"/>
    <mergeCell ref="B11:K11"/>
    <mergeCell ref="O11:Y11"/>
    <mergeCell ref="O10:Y10"/>
    <mergeCell ref="B12:H12"/>
    <mergeCell ref="N12:V12"/>
    <mergeCell ref="W12:X12"/>
  </mergeCells>
  <printOptions horizontalCentered="1"/>
  <pageMargins left="0.5905511811023623" right="0" top="0" bottom="0" header="0.5118110236220472" footer="0.5118110236220472"/>
  <pageSetup fitToHeight="1" fitToWidth="1" horizontalDpi="300" verticalDpi="3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E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5" width="5.7109375" style="0" customWidth="1"/>
    <col min="6" max="6" width="4.8515625" style="0" customWidth="1"/>
    <col min="7" max="7" width="1.7109375" style="0" customWidth="1"/>
    <col min="8" max="8" width="2.00390625" style="0" customWidth="1"/>
    <col min="9" max="9" width="3.7109375" style="0" customWidth="1"/>
    <col min="10" max="10" width="2.28125" style="0" customWidth="1"/>
    <col min="11" max="11" width="3.7109375" style="0" customWidth="1"/>
    <col min="12" max="12" width="3.140625" style="0" customWidth="1"/>
    <col min="13" max="13" width="3.7109375" style="0" customWidth="1"/>
    <col min="14" max="14" width="1.28515625" style="0" customWidth="1"/>
    <col min="15" max="15" width="1.57421875" style="0" customWidth="1"/>
    <col min="16" max="16" width="4.140625" style="0" customWidth="1"/>
    <col min="17" max="17" width="1.8515625" style="0" customWidth="1"/>
    <col min="18" max="18" width="3.57421875" style="0" customWidth="1"/>
    <col min="19" max="19" width="1.28515625" style="0" customWidth="1"/>
    <col min="20" max="20" width="4.7109375" style="0" customWidth="1"/>
    <col min="21" max="21" width="3.7109375" style="0" customWidth="1"/>
    <col min="22" max="22" width="3.57421875" style="0" customWidth="1"/>
    <col min="23" max="23" width="1.421875" style="0" customWidth="1"/>
    <col min="24" max="24" width="2.28125" style="0" customWidth="1"/>
    <col min="25" max="25" width="3.7109375" style="0" customWidth="1"/>
    <col min="26" max="26" width="7.00390625" style="0" customWidth="1"/>
  </cols>
  <sheetData>
    <row r="1" ht="12.75">
      <c r="A1" s="1" t="s">
        <v>163</v>
      </c>
    </row>
    <row r="2" ht="12.75">
      <c r="A2" s="6" t="s">
        <v>164</v>
      </c>
    </row>
    <row r="3" spans="1:26" ht="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2.75" customHeight="1">
      <c r="A4" s="5" t="s">
        <v>129</v>
      </c>
      <c r="B4" s="5" t="s">
        <v>165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2.75" customHeight="1">
      <c r="A5" s="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</row>
    <row r="6" spans="1:26" ht="15" customHeight="1">
      <c r="A6" s="5"/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8"/>
      <c r="R6" s="338"/>
      <c r="S6" s="338"/>
      <c r="T6" s="338"/>
      <c r="U6" s="338"/>
      <c r="V6" s="338"/>
      <c r="W6" s="338"/>
      <c r="X6" s="338"/>
      <c r="Y6" s="338"/>
      <c r="Z6" s="338"/>
    </row>
    <row r="7" spans="1:26" ht="15" customHeight="1">
      <c r="A7" s="5"/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8"/>
      <c r="Y7" s="338"/>
      <c r="Z7" s="338"/>
    </row>
    <row r="8" spans="1:26" ht="15" customHeight="1">
      <c r="A8" s="5"/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</row>
    <row r="9" spans="1:26" ht="15" customHeight="1">
      <c r="A9" s="5"/>
      <c r="B9" s="338"/>
      <c r="C9" s="338"/>
      <c r="D9" s="338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8"/>
      <c r="P9" s="338"/>
      <c r="Q9" s="338"/>
      <c r="R9" s="338"/>
      <c r="S9" s="338"/>
      <c r="T9" s="338"/>
      <c r="U9" s="338"/>
      <c r="V9" s="338"/>
      <c r="W9" s="338"/>
      <c r="X9" s="338"/>
      <c r="Y9" s="338"/>
      <c r="Z9" s="338"/>
    </row>
    <row r="10" spans="1:26" ht="12.75" customHeight="1">
      <c r="A10" s="5"/>
      <c r="B10" s="5"/>
      <c r="C10" s="5"/>
      <c r="D10" s="68" t="s">
        <v>166</v>
      </c>
      <c r="E10" s="5"/>
      <c r="F10" s="5"/>
      <c r="G10" s="68" t="s">
        <v>167</v>
      </c>
      <c r="H10" s="5"/>
      <c r="I10" s="5"/>
      <c r="J10" s="5"/>
      <c r="K10" s="5"/>
      <c r="L10" s="5"/>
      <c r="M10" s="68" t="s">
        <v>168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68" t="s">
        <v>169</v>
      </c>
      <c r="Z10" s="5"/>
    </row>
    <row r="11" spans="1:26" ht="13.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 customHeight="1">
      <c r="A12" s="5" t="s">
        <v>141</v>
      </c>
      <c r="B12" s="5" t="s">
        <v>170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" customHeight="1">
      <c r="A13" s="5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3"/>
      <c r="N13" s="69"/>
      <c r="O13" s="335"/>
      <c r="P13" s="335"/>
      <c r="Q13" s="335"/>
      <c r="R13" s="335"/>
      <c r="S13" s="335"/>
      <c r="T13" s="335"/>
      <c r="U13" s="335"/>
      <c r="V13" s="335"/>
      <c r="W13" s="335"/>
      <c r="X13" s="335"/>
      <c r="Y13" s="335"/>
      <c r="Z13" s="335"/>
    </row>
    <row r="14" spans="1:26" ht="2.25" customHeight="1">
      <c r="A14" s="5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5"/>
      <c r="N14" s="5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 customHeight="1">
      <c r="A15" s="5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0"/>
      <c r="N15" s="69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5"/>
    </row>
    <row r="16" spans="1:26" ht="3.75" customHeight="1">
      <c r="A16" s="71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</row>
    <row r="17" spans="1:26" ht="12.75" customHeight="1">
      <c r="A17" s="5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0"/>
      <c r="N17" s="69"/>
      <c r="O17" s="335"/>
      <c r="P17" s="335"/>
      <c r="Q17" s="335"/>
      <c r="R17" s="335"/>
      <c r="S17" s="335"/>
      <c r="T17" s="335"/>
      <c r="U17" s="335"/>
      <c r="V17" s="335"/>
      <c r="W17" s="335"/>
      <c r="X17" s="335"/>
      <c r="Y17" s="335"/>
      <c r="Z17" s="335"/>
    </row>
    <row r="18" spans="1:26" ht="12.75" customHeight="1">
      <c r="A18" s="5"/>
      <c r="B18" s="68" t="s">
        <v>166</v>
      </c>
      <c r="C18" s="5"/>
      <c r="D18" s="5"/>
      <c r="E18" s="5"/>
      <c r="F18" s="68" t="s">
        <v>167</v>
      </c>
      <c r="G18" s="5"/>
      <c r="H18" s="5"/>
      <c r="I18" s="5"/>
      <c r="J18" s="5"/>
      <c r="K18" s="68" t="s">
        <v>169</v>
      </c>
      <c r="L18" s="5"/>
      <c r="M18" s="5"/>
      <c r="N18" s="5"/>
      <c r="O18" s="68" t="s">
        <v>166</v>
      </c>
      <c r="P18" s="5"/>
      <c r="Q18" s="5"/>
      <c r="R18" s="5"/>
      <c r="S18" s="5"/>
      <c r="T18" s="5"/>
      <c r="U18" s="68" t="s">
        <v>167</v>
      </c>
      <c r="V18" s="5"/>
      <c r="W18" s="5"/>
      <c r="X18" s="5"/>
      <c r="Y18" s="68" t="s">
        <v>169</v>
      </c>
      <c r="Z18" s="5"/>
    </row>
    <row r="19" spans="1:26" ht="12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 customHeight="1">
      <c r="A20" s="5" t="s">
        <v>142</v>
      </c>
      <c r="B20" s="5" t="s">
        <v>171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72"/>
    </row>
    <row r="21" spans="1:26" ht="12" customHeight="1">
      <c r="A21" s="5"/>
      <c r="B21" s="67" t="s">
        <v>172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</row>
    <row r="22" spans="1:26" ht="15" customHeight="1">
      <c r="A22" s="5"/>
      <c r="B22" s="338" t="s">
        <v>173</v>
      </c>
      <c r="C22" s="338"/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  <c r="W22" s="338"/>
      <c r="X22" s="338"/>
      <c r="Y22" s="338"/>
      <c r="Z22" s="338"/>
    </row>
    <row r="23" spans="1:26" ht="15" customHeight="1">
      <c r="A23" s="5"/>
      <c r="B23" s="338"/>
      <c r="C23" s="338"/>
      <c r="D23" s="338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338"/>
      <c r="Y23" s="338"/>
      <c r="Z23" s="338"/>
    </row>
    <row r="24" spans="1:26" ht="15" customHeight="1">
      <c r="A24" s="5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</row>
    <row r="25" spans="1:26" ht="15" customHeight="1">
      <c r="A25" s="5"/>
      <c r="B25" s="338"/>
      <c r="C25" s="338"/>
      <c r="D25" s="338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ht="15" customHeight="1">
      <c r="A26" s="5"/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</row>
    <row r="27" spans="1:26" ht="15" customHeight="1">
      <c r="A27" s="5"/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</row>
    <row r="28" spans="1:26" ht="12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68" t="s">
        <v>169</v>
      </c>
      <c r="Z28" s="5"/>
    </row>
    <row r="29" spans="1:26" ht="1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" customHeight="1">
      <c r="A30" s="57" t="s">
        <v>174</v>
      </c>
      <c r="B30" s="5"/>
      <c r="C30" s="5"/>
      <c r="D30" s="5"/>
      <c r="E30" s="5"/>
      <c r="F30" s="5"/>
      <c r="G30" s="5"/>
      <c r="H30" s="5"/>
      <c r="I30" s="73" t="s">
        <v>175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 customHeight="1">
      <c r="A32" s="5" t="s">
        <v>129</v>
      </c>
      <c r="B32" s="335"/>
      <c r="C32" s="335"/>
      <c r="D32" s="335"/>
      <c r="E32" s="335"/>
      <c r="F32" s="335"/>
      <c r="G32" s="5"/>
      <c r="H32" s="334"/>
      <c r="I32" s="335"/>
      <c r="J32" s="335"/>
      <c r="K32" s="335"/>
      <c r="L32" s="335"/>
      <c r="M32" s="335"/>
      <c r="N32" s="43"/>
      <c r="O32" s="334"/>
      <c r="P32" s="335"/>
      <c r="Q32" s="335"/>
      <c r="R32" s="335"/>
      <c r="S32" s="43"/>
      <c r="T32" s="334"/>
      <c r="U32" s="335"/>
      <c r="V32" s="335"/>
      <c r="W32" s="5"/>
      <c r="X32" s="334"/>
      <c r="Y32" s="335"/>
      <c r="Z32" s="335"/>
    </row>
    <row r="33" spans="1:26" ht="5.25" customHeight="1">
      <c r="A33" s="5"/>
      <c r="B33" s="70"/>
      <c r="C33" s="70"/>
      <c r="D33" s="70"/>
      <c r="E33" s="70"/>
      <c r="F33" s="70"/>
      <c r="G33" s="5"/>
      <c r="H33" s="50"/>
      <c r="I33" s="50"/>
      <c r="J33" s="50"/>
      <c r="K33" s="50"/>
      <c r="L33" s="50"/>
      <c r="M33" s="50"/>
      <c r="N33" s="5"/>
      <c r="O33" s="70"/>
      <c r="P33" s="70"/>
      <c r="Q33" s="70"/>
      <c r="R33" s="70"/>
      <c r="S33" s="5"/>
      <c r="T33" s="70"/>
      <c r="U33" s="70"/>
      <c r="V33" s="70"/>
      <c r="W33" s="5"/>
      <c r="X33" s="70"/>
      <c r="Y33" s="70"/>
      <c r="Z33" s="70"/>
    </row>
    <row r="34" spans="1:26" ht="12.75" customHeight="1">
      <c r="A34" s="5" t="s">
        <v>141</v>
      </c>
      <c r="B34" s="335"/>
      <c r="C34" s="335"/>
      <c r="D34" s="335"/>
      <c r="E34" s="335"/>
      <c r="F34" s="335"/>
      <c r="G34" s="5"/>
      <c r="H34" s="334"/>
      <c r="I34" s="335"/>
      <c r="J34" s="335"/>
      <c r="K34" s="335"/>
      <c r="L34" s="335"/>
      <c r="M34" s="335"/>
      <c r="N34" s="43"/>
      <c r="O34" s="334"/>
      <c r="P34" s="335"/>
      <c r="Q34" s="335"/>
      <c r="R34" s="335"/>
      <c r="S34" s="43"/>
      <c r="T34" s="334"/>
      <c r="U34" s="335"/>
      <c r="V34" s="335"/>
      <c r="W34" s="5"/>
      <c r="X34" s="334"/>
      <c r="Y34" s="335"/>
      <c r="Z34" s="335"/>
    </row>
    <row r="35" spans="1:26" ht="5.25" customHeight="1">
      <c r="A35" s="5"/>
      <c r="B35" s="50"/>
      <c r="C35" s="50"/>
      <c r="D35" s="50"/>
      <c r="E35" s="50"/>
      <c r="F35" s="50"/>
      <c r="G35" s="5"/>
      <c r="H35" s="70"/>
      <c r="I35" s="70"/>
      <c r="J35" s="70"/>
      <c r="K35" s="70"/>
      <c r="L35" s="70"/>
      <c r="M35" s="70"/>
      <c r="N35" s="5"/>
      <c r="O35" s="70"/>
      <c r="P35" s="70"/>
      <c r="Q35" s="70"/>
      <c r="R35" s="70"/>
      <c r="S35" s="5"/>
      <c r="T35" s="70"/>
      <c r="U35" s="70"/>
      <c r="V35" s="70"/>
      <c r="W35" s="5"/>
      <c r="X35" s="70"/>
      <c r="Y35" s="70"/>
      <c r="Z35" s="70"/>
    </row>
    <row r="36" spans="1:26" ht="12.75" customHeight="1">
      <c r="A36" t="s">
        <v>142</v>
      </c>
      <c r="B36" s="335"/>
      <c r="C36" s="335"/>
      <c r="D36" s="335"/>
      <c r="E36" s="335"/>
      <c r="F36" s="335"/>
      <c r="G36" s="5"/>
      <c r="H36" s="334"/>
      <c r="I36" s="335"/>
      <c r="J36" s="335"/>
      <c r="K36" s="335"/>
      <c r="L36" s="335"/>
      <c r="M36" s="335"/>
      <c r="N36" s="43"/>
      <c r="O36" s="334"/>
      <c r="P36" s="335"/>
      <c r="Q36" s="335"/>
      <c r="R36" s="335"/>
      <c r="S36" s="43"/>
      <c r="T36" s="334"/>
      <c r="U36" s="335"/>
      <c r="V36" s="335"/>
      <c r="W36" s="5"/>
      <c r="X36" s="334"/>
      <c r="Y36" s="335"/>
      <c r="Z36" s="335"/>
    </row>
    <row r="37" spans="2:26" ht="5.25" customHeight="1">
      <c r="B37" s="70"/>
      <c r="C37" s="70"/>
      <c r="D37" s="70"/>
      <c r="E37" s="70"/>
      <c r="F37" s="70"/>
      <c r="G37" s="5"/>
      <c r="H37" s="339"/>
      <c r="I37" s="339"/>
      <c r="J37" s="339"/>
      <c r="K37" s="339"/>
      <c r="L37" s="339"/>
      <c r="M37" s="339"/>
      <c r="N37" s="5"/>
      <c r="O37" s="70"/>
      <c r="P37" s="70"/>
      <c r="Q37" s="70"/>
      <c r="R37" s="70"/>
      <c r="S37" s="5"/>
      <c r="T37" s="70"/>
      <c r="U37" s="70"/>
      <c r="V37" s="70"/>
      <c r="W37" s="5"/>
      <c r="X37" s="70"/>
      <c r="Y37" s="70"/>
      <c r="Z37" s="70"/>
    </row>
    <row r="38" spans="1:26" ht="12.75" customHeight="1">
      <c r="A38" t="s">
        <v>143</v>
      </c>
      <c r="B38" s="335"/>
      <c r="C38" s="335"/>
      <c r="D38" s="335"/>
      <c r="E38" s="335"/>
      <c r="F38" s="335"/>
      <c r="G38" s="5"/>
      <c r="H38" s="335"/>
      <c r="I38" s="335"/>
      <c r="J38" s="335"/>
      <c r="K38" s="335"/>
      <c r="L38" s="335"/>
      <c r="M38" s="335"/>
      <c r="N38" s="43"/>
      <c r="O38" s="334"/>
      <c r="P38" s="335"/>
      <c r="Q38" s="335"/>
      <c r="R38" s="335"/>
      <c r="S38" s="43"/>
      <c r="T38" s="334"/>
      <c r="U38" s="335"/>
      <c r="V38" s="335"/>
      <c r="W38" s="5"/>
      <c r="X38" s="334"/>
      <c r="Y38" s="335"/>
      <c r="Z38" s="335"/>
    </row>
    <row r="39" spans="2:26" ht="5.25" customHeight="1">
      <c r="B39" s="70"/>
      <c r="C39" s="70"/>
      <c r="D39" s="70"/>
      <c r="E39" s="70"/>
      <c r="F39" s="70"/>
      <c r="G39" s="5"/>
      <c r="H39" s="70"/>
      <c r="I39" s="70"/>
      <c r="J39" s="70"/>
      <c r="K39" s="70"/>
      <c r="L39" s="70"/>
      <c r="M39" s="70"/>
      <c r="N39" s="5"/>
      <c r="O39" s="70"/>
      <c r="P39" s="70"/>
      <c r="Q39" s="70"/>
      <c r="R39" s="70"/>
      <c r="S39" s="5"/>
      <c r="T39" s="70"/>
      <c r="U39" s="70"/>
      <c r="V39" s="70"/>
      <c r="W39" s="5"/>
      <c r="X39" s="70"/>
      <c r="Y39" s="70"/>
      <c r="Z39" s="70"/>
    </row>
    <row r="40" spans="1:26" ht="12.75" customHeight="1">
      <c r="A40" s="74" t="s">
        <v>144</v>
      </c>
      <c r="B40" s="335"/>
      <c r="C40" s="335"/>
      <c r="D40" s="335"/>
      <c r="E40" s="335"/>
      <c r="F40" s="335"/>
      <c r="G40" s="5"/>
      <c r="H40" s="334"/>
      <c r="I40" s="335"/>
      <c r="J40" s="335"/>
      <c r="K40" s="335"/>
      <c r="L40" s="335"/>
      <c r="M40" s="335"/>
      <c r="N40" s="43"/>
      <c r="O40" s="334"/>
      <c r="P40" s="335"/>
      <c r="Q40" s="335"/>
      <c r="R40" s="335"/>
      <c r="S40" s="43"/>
      <c r="T40" s="334"/>
      <c r="U40" s="335"/>
      <c r="V40" s="335"/>
      <c r="W40" s="5"/>
      <c r="X40" s="334"/>
      <c r="Y40" s="335"/>
      <c r="Z40" s="335"/>
    </row>
    <row r="41" spans="1:26" ht="11.25" customHeight="1">
      <c r="A41" s="5"/>
      <c r="B41" s="315" t="s">
        <v>176</v>
      </c>
      <c r="C41" s="315"/>
      <c r="D41" s="315"/>
      <c r="E41" s="315"/>
      <c r="F41" s="315"/>
      <c r="G41" s="5"/>
      <c r="H41" s="5"/>
      <c r="I41" s="315" t="s">
        <v>55</v>
      </c>
      <c r="J41" s="315"/>
      <c r="K41" s="315"/>
      <c r="L41" s="315"/>
      <c r="M41" s="315"/>
      <c r="N41" s="5"/>
      <c r="O41" s="5"/>
      <c r="P41" s="315" t="s">
        <v>177</v>
      </c>
      <c r="Q41" s="315"/>
      <c r="R41" s="315"/>
      <c r="S41" s="5"/>
      <c r="T41" s="315" t="s">
        <v>178</v>
      </c>
      <c r="U41" s="315"/>
      <c r="V41" s="315"/>
      <c r="W41" s="5"/>
      <c r="X41" s="315" t="s">
        <v>179</v>
      </c>
      <c r="Y41" s="315"/>
      <c r="Z41" s="315"/>
    </row>
    <row r="42" spans="1:26" ht="11.25" customHeight="1">
      <c r="A42" s="5"/>
      <c r="B42" s="68" t="s">
        <v>180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23.2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" customHeight="1">
      <c r="A44" s="57" t="s">
        <v>181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9.75" customHeight="1">
      <c r="A45" s="5"/>
      <c r="B45" s="5"/>
      <c r="C45" s="5"/>
      <c r="D45" s="5"/>
      <c r="E45" s="5"/>
      <c r="F45" s="5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1"/>
      <c r="R45" s="341"/>
      <c r="S45" s="341"/>
      <c r="T45" s="341"/>
      <c r="U45" s="341"/>
      <c r="V45" s="341"/>
      <c r="W45" s="341"/>
      <c r="X45" s="341"/>
      <c r="Y45" s="341"/>
      <c r="Z45" s="341"/>
    </row>
    <row r="46" spans="1:26" ht="12.75">
      <c r="A46" s="5" t="s">
        <v>182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.75">
      <c r="A47" s="56" t="s">
        <v>183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9.5" customHeight="1">
      <c r="A48" s="56" t="s">
        <v>184</v>
      </c>
      <c r="B48" s="56"/>
      <c r="C48" s="56"/>
      <c r="D48" s="56"/>
      <c r="E48" s="56"/>
      <c r="F48" s="56"/>
      <c r="G48" s="56"/>
      <c r="H48" s="55"/>
      <c r="I48" s="57"/>
      <c r="J48" s="55"/>
      <c r="K48" s="57"/>
      <c r="L48" s="55"/>
      <c r="M48" s="57"/>
      <c r="N48" s="55"/>
      <c r="O48" s="57"/>
      <c r="P48" s="55"/>
      <c r="Q48" s="57"/>
      <c r="R48" s="55"/>
      <c r="S48" s="57"/>
      <c r="T48" s="55"/>
      <c r="U48" s="57"/>
      <c r="V48" s="55"/>
      <c r="W48" s="57"/>
      <c r="X48" s="55"/>
      <c r="Y48" s="57"/>
      <c r="Z48" s="55"/>
    </row>
    <row r="49" spans="1:26" ht="15" customHeight="1">
      <c r="A49" s="335"/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335"/>
      <c r="O49" s="335"/>
      <c r="P49" s="335"/>
      <c r="Q49" s="335"/>
      <c r="R49" s="335"/>
      <c r="S49" s="335"/>
      <c r="T49" s="335"/>
      <c r="U49" s="335"/>
      <c r="V49" s="335"/>
      <c r="W49" s="335"/>
      <c r="X49" s="335"/>
      <c r="Y49" s="335"/>
      <c r="Z49" s="335"/>
    </row>
    <row r="50" spans="1:26" ht="15" customHeight="1">
      <c r="A50" s="338"/>
      <c r="B50" s="338"/>
      <c r="C50" s="338"/>
      <c r="D50" s="338"/>
      <c r="E50" s="338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</row>
    <row r="51" spans="1:26" ht="15" customHeight="1">
      <c r="A51" s="338"/>
      <c r="B51" s="338"/>
      <c r="C51" s="338"/>
      <c r="D51" s="338"/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</row>
    <row r="52" spans="1:26" s="2" customFormat="1" ht="15" customHeight="1">
      <c r="A52" s="75" t="s">
        <v>185</v>
      </c>
      <c r="B52" s="56"/>
      <c r="C52" s="56"/>
      <c r="D52" s="56"/>
      <c r="E52" s="56"/>
      <c r="F52" s="56"/>
      <c r="G52" s="56"/>
      <c r="H52" s="56"/>
      <c r="I52" s="57"/>
      <c r="J52" s="56"/>
      <c r="K52" s="57"/>
      <c r="L52" s="56"/>
      <c r="M52" s="57"/>
      <c r="N52" s="56"/>
      <c r="O52" s="57"/>
      <c r="P52" s="56"/>
      <c r="Q52" s="57"/>
      <c r="R52" s="56"/>
      <c r="S52" s="57"/>
      <c r="T52" s="56"/>
      <c r="U52" s="57"/>
      <c r="V52" s="56"/>
      <c r="W52" s="57"/>
      <c r="X52" s="56"/>
      <c r="Y52" s="57"/>
      <c r="Z52" s="56"/>
    </row>
    <row r="53" spans="1:26" s="2" customFormat="1" ht="15" customHeight="1">
      <c r="A53" s="56"/>
      <c r="B53" s="56"/>
      <c r="C53" s="56"/>
      <c r="D53" s="56"/>
      <c r="E53" s="56"/>
      <c r="F53" s="56"/>
      <c r="G53" s="56"/>
      <c r="H53" s="56"/>
      <c r="I53" s="57"/>
      <c r="J53" s="56"/>
      <c r="K53" s="57"/>
      <c r="L53" s="56"/>
      <c r="M53" s="57"/>
      <c r="N53" s="56"/>
      <c r="O53" s="57"/>
      <c r="P53" s="56"/>
      <c r="Q53" s="57"/>
      <c r="R53" s="56"/>
      <c r="S53" s="57"/>
      <c r="T53" s="56"/>
      <c r="U53" s="57"/>
      <c r="V53" s="56"/>
      <c r="W53" s="57"/>
      <c r="X53" s="56"/>
      <c r="Y53" s="57"/>
      <c r="Z53" s="56"/>
    </row>
    <row r="54" spans="1:26" s="2" customFormat="1" ht="19.5" customHeight="1">
      <c r="A54" s="76" t="s">
        <v>107</v>
      </c>
      <c r="B54" s="77"/>
      <c r="C54" s="78"/>
      <c r="D54" s="78"/>
      <c r="E54" s="78"/>
      <c r="F54" s="78"/>
      <c r="G54" s="78"/>
      <c r="H54" s="78"/>
      <c r="I54" s="79"/>
      <c r="J54" s="78"/>
      <c r="K54" s="79"/>
      <c r="L54" s="56"/>
      <c r="M54" s="80" t="s">
        <v>118</v>
      </c>
      <c r="N54" s="81"/>
      <c r="O54" s="82"/>
      <c r="P54" s="83"/>
      <c r="Q54" s="79"/>
      <c r="R54" s="78"/>
      <c r="S54" s="79"/>
      <c r="T54" s="78"/>
      <c r="U54" s="79"/>
      <c r="V54" s="78"/>
      <c r="W54" s="79"/>
      <c r="X54" s="78"/>
      <c r="Y54" s="79"/>
      <c r="Z54" s="78"/>
    </row>
    <row r="55" spans="1:26" s="2" customFormat="1" ht="19.5" customHeight="1">
      <c r="A55" s="76" t="s">
        <v>108</v>
      </c>
      <c r="B55" s="77"/>
      <c r="C55" s="84"/>
      <c r="D55" s="85"/>
      <c r="E55" s="85"/>
      <c r="F55" s="85"/>
      <c r="G55" s="85"/>
      <c r="H55" s="85"/>
      <c r="I55" s="86"/>
      <c r="J55" s="85"/>
      <c r="K55" s="86"/>
      <c r="L55" s="56"/>
      <c r="M55" s="76" t="s">
        <v>119</v>
      </c>
      <c r="N55" s="87"/>
      <c r="O55" s="88"/>
      <c r="P55" s="77"/>
      <c r="Q55" s="89"/>
      <c r="R55" s="85"/>
      <c r="S55" s="86"/>
      <c r="T55" s="85"/>
      <c r="U55" s="86"/>
      <c r="V55" s="85"/>
      <c r="W55" s="86"/>
      <c r="X55" s="85"/>
      <c r="Y55" s="86"/>
      <c r="Z55" s="85"/>
    </row>
    <row r="56" spans="1:26" s="2" customFormat="1" ht="19.5" customHeight="1">
      <c r="A56" s="76" t="s">
        <v>109</v>
      </c>
      <c r="B56" s="77"/>
      <c r="C56" s="90"/>
      <c r="D56" s="90"/>
      <c r="E56" s="90"/>
      <c r="F56" s="90"/>
      <c r="G56" s="90"/>
      <c r="H56" s="90"/>
      <c r="I56" s="51"/>
      <c r="J56" s="90"/>
      <c r="K56" s="51"/>
      <c r="L56" s="56"/>
      <c r="M56" s="76" t="s">
        <v>120</v>
      </c>
      <c r="N56" s="87"/>
      <c r="O56" s="88"/>
      <c r="P56" s="77"/>
      <c r="Q56" s="89"/>
      <c r="R56" s="85"/>
      <c r="S56" s="86"/>
      <c r="T56" s="85"/>
      <c r="U56" s="86"/>
      <c r="V56" s="85"/>
      <c r="W56" s="86"/>
      <c r="X56" s="85"/>
      <c r="Y56" s="86"/>
      <c r="Z56" s="85"/>
    </row>
    <row r="57" spans="1:26" s="2" customFormat="1" ht="15" customHeight="1">
      <c r="A57" s="56"/>
      <c r="B57" s="56"/>
      <c r="C57" s="73" t="s">
        <v>92</v>
      </c>
      <c r="D57" s="56"/>
      <c r="E57" s="56"/>
      <c r="F57" s="73" t="s">
        <v>186</v>
      </c>
      <c r="G57" s="56"/>
      <c r="H57" s="56"/>
      <c r="I57" s="57"/>
      <c r="J57" s="56"/>
      <c r="K57" s="57"/>
      <c r="L57" s="56"/>
      <c r="M57" s="57"/>
      <c r="N57" s="56"/>
      <c r="O57" s="57"/>
      <c r="Q57" s="57"/>
      <c r="R57" s="73" t="s">
        <v>92</v>
      </c>
      <c r="S57" s="57"/>
      <c r="T57" s="56"/>
      <c r="V57" s="73" t="s">
        <v>187</v>
      </c>
      <c r="W57" s="57"/>
      <c r="X57" s="56"/>
      <c r="Y57" s="57"/>
      <c r="Z57" s="56"/>
    </row>
    <row r="58" spans="1:26" s="2" customFormat="1" ht="15" customHeight="1">
      <c r="A58" s="57" t="s">
        <v>188</v>
      </c>
      <c r="B58" s="56"/>
      <c r="C58" s="56"/>
      <c r="D58" s="56"/>
      <c r="E58" s="56"/>
      <c r="F58" s="56"/>
      <c r="G58" s="56"/>
      <c r="H58" s="56"/>
      <c r="I58" s="57"/>
      <c r="J58" s="56"/>
      <c r="K58" s="57"/>
      <c r="L58" s="56"/>
      <c r="M58" s="57"/>
      <c r="N58" s="56"/>
      <c r="O58" s="57"/>
      <c r="P58" s="56"/>
      <c r="Q58" s="57"/>
      <c r="R58" s="56"/>
      <c r="S58" s="57"/>
      <c r="T58" s="56"/>
      <c r="U58" s="57"/>
      <c r="V58" s="56"/>
      <c r="W58" s="57"/>
      <c r="X58" s="56"/>
      <c r="Y58" s="57"/>
      <c r="Z58" s="56"/>
    </row>
    <row r="59" spans="1:26" s="2" customFormat="1" ht="15" customHeight="1">
      <c r="A59" s="56"/>
      <c r="B59" s="56"/>
      <c r="C59" s="56"/>
      <c r="D59" s="56"/>
      <c r="E59" s="56"/>
      <c r="F59" s="56"/>
      <c r="G59" s="56"/>
      <c r="H59" s="56"/>
      <c r="I59" s="57"/>
      <c r="J59" s="56"/>
      <c r="K59" s="57"/>
      <c r="L59" s="56"/>
      <c r="M59" s="57"/>
      <c r="N59" s="56"/>
      <c r="O59" s="57"/>
      <c r="P59" s="56"/>
      <c r="Q59" s="57"/>
      <c r="R59" s="56"/>
      <c r="S59" s="57"/>
      <c r="T59" s="56"/>
      <c r="U59" s="57"/>
      <c r="V59" s="56"/>
      <c r="W59" s="57"/>
      <c r="X59" s="56"/>
      <c r="Y59" s="57"/>
      <c r="Z59" s="56"/>
    </row>
    <row r="60" spans="1:26" s="2" customFormat="1" ht="15" customHeight="1">
      <c r="A60" s="56" t="s">
        <v>189</v>
      </c>
      <c r="B60" s="56"/>
      <c r="C60" s="56"/>
      <c r="D60" s="56"/>
      <c r="E60" s="56"/>
      <c r="F60" s="56"/>
      <c r="G60" s="56"/>
      <c r="H60" s="56"/>
      <c r="I60" s="57"/>
      <c r="J60" s="56"/>
      <c r="K60" s="57"/>
      <c r="L60" s="56"/>
      <c r="M60" s="57"/>
      <c r="N60" s="56"/>
      <c r="O60" s="57"/>
      <c r="P60" s="56"/>
      <c r="Q60" s="57"/>
      <c r="R60" s="56"/>
      <c r="S60" s="57"/>
      <c r="T60" s="56"/>
      <c r="U60" s="57"/>
      <c r="V60" s="56"/>
      <c r="W60" s="57"/>
      <c r="X60" s="56"/>
      <c r="Y60" s="57"/>
      <c r="Z60" s="56"/>
    </row>
    <row r="61" spans="1:26" ht="15" customHeight="1">
      <c r="A61" s="55"/>
      <c r="B61" s="56"/>
      <c r="C61" s="56"/>
      <c r="D61" s="56"/>
      <c r="E61" s="56"/>
      <c r="F61" s="56"/>
      <c r="G61" s="56"/>
      <c r="H61" s="55"/>
      <c r="I61" s="57"/>
      <c r="J61" s="55"/>
      <c r="K61" s="57"/>
      <c r="L61" s="55"/>
      <c r="M61" s="57"/>
      <c r="N61" s="55"/>
      <c r="O61" s="57"/>
      <c r="P61" s="55"/>
      <c r="Q61" s="57"/>
      <c r="R61" s="55"/>
      <c r="S61" s="57"/>
      <c r="T61" s="55"/>
      <c r="U61" s="57"/>
      <c r="V61" s="55"/>
      <c r="W61" s="57"/>
      <c r="X61" s="55"/>
      <c r="Y61" s="57"/>
      <c r="Z61" s="55"/>
    </row>
    <row r="62" spans="1:26" ht="15" customHeight="1">
      <c r="A62" s="55"/>
      <c r="B62" s="336" t="str">
        <f>TPVS!B12</f>
        <v>Düsseldorf</v>
      </c>
      <c r="C62" s="332"/>
      <c r="D62" s="332"/>
      <c r="E62" s="56" t="s">
        <v>190</v>
      </c>
      <c r="F62" s="337" t="str">
        <f>TPVS!O10</f>
        <v>27/28.06.2009</v>
      </c>
      <c r="G62" s="337"/>
      <c r="H62" s="337"/>
      <c r="I62" s="337"/>
      <c r="J62" s="55"/>
      <c r="K62" s="57"/>
      <c r="L62" s="55"/>
      <c r="M62" s="57"/>
      <c r="N62" s="55"/>
      <c r="O62" s="57"/>
      <c r="P62" s="91"/>
      <c r="Q62" s="51"/>
      <c r="R62" s="91"/>
      <c r="S62" s="51"/>
      <c r="T62" s="91"/>
      <c r="U62" s="51"/>
      <c r="V62" s="91"/>
      <c r="W62" s="51"/>
      <c r="X62" s="91"/>
      <c r="Y62" s="51"/>
      <c r="Z62" s="91"/>
    </row>
    <row r="63" spans="1:26" ht="11.25" customHeight="1">
      <c r="A63" s="48"/>
      <c r="B63" s="56"/>
      <c r="C63" s="56"/>
      <c r="D63" s="56"/>
      <c r="E63" s="56"/>
      <c r="F63" s="56"/>
      <c r="G63" s="56"/>
      <c r="H63" s="55"/>
      <c r="I63" s="57"/>
      <c r="J63" s="55"/>
      <c r="K63" s="57"/>
      <c r="L63" s="55"/>
      <c r="M63" s="57"/>
      <c r="N63" s="55"/>
      <c r="O63" s="57"/>
      <c r="P63" s="344" t="s">
        <v>191</v>
      </c>
      <c r="Q63" s="344"/>
      <c r="R63" s="344"/>
      <c r="S63" s="344"/>
      <c r="T63" s="344"/>
      <c r="U63" s="344"/>
      <c r="V63" s="344"/>
      <c r="W63" s="344"/>
      <c r="X63" s="344"/>
      <c r="Y63" s="344"/>
      <c r="Z63" s="344"/>
    </row>
    <row r="64" spans="1:31" ht="2.2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5" t="s">
        <v>147</v>
      </c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ht="12.75">
      <c r="N65" s="48" t="s">
        <v>147</v>
      </c>
    </row>
    <row r="66" ht="12.75">
      <c r="N66" s="48" t="s">
        <v>147</v>
      </c>
    </row>
    <row r="67" ht="12.75">
      <c r="N67" s="48" t="s">
        <v>147</v>
      </c>
    </row>
  </sheetData>
  <sheetProtection/>
  <mergeCells count="56">
    <mergeCell ref="W45:Z45"/>
    <mergeCell ref="O15:Z15"/>
    <mergeCell ref="O17:Z17"/>
    <mergeCell ref="P63:Z63"/>
    <mergeCell ref="X41:Z41"/>
    <mergeCell ref="B23:Z23"/>
    <mergeCell ref="B41:F41"/>
    <mergeCell ref="I41:M41"/>
    <mergeCell ref="P41:R41"/>
    <mergeCell ref="T41:V41"/>
    <mergeCell ref="G45:N45"/>
    <mergeCell ref="O45:V45"/>
    <mergeCell ref="B22:Z22"/>
    <mergeCell ref="B5:Z5"/>
    <mergeCell ref="B6:Z6"/>
    <mergeCell ref="B7:Z7"/>
    <mergeCell ref="B8:Z8"/>
    <mergeCell ref="B9:Z9"/>
    <mergeCell ref="B13:M13"/>
    <mergeCell ref="B15:M15"/>
    <mergeCell ref="B17:M17"/>
    <mergeCell ref="O13:Z13"/>
    <mergeCell ref="X36:Z36"/>
    <mergeCell ref="B24:Z24"/>
    <mergeCell ref="B25:Z25"/>
    <mergeCell ref="B26:Z26"/>
    <mergeCell ref="H37:M38"/>
    <mergeCell ref="B27:Z27"/>
    <mergeCell ref="B32:F32"/>
    <mergeCell ref="B34:F34"/>
    <mergeCell ref="B36:F36"/>
    <mergeCell ref="O32:R32"/>
    <mergeCell ref="O34:R34"/>
    <mergeCell ref="O36:R36"/>
    <mergeCell ref="X32:Z32"/>
    <mergeCell ref="X34:Z34"/>
    <mergeCell ref="B40:F40"/>
    <mergeCell ref="O38:R38"/>
    <mergeCell ref="T32:V32"/>
    <mergeCell ref="T34:V34"/>
    <mergeCell ref="T36:V36"/>
    <mergeCell ref="T38:V38"/>
    <mergeCell ref="B38:F38"/>
    <mergeCell ref="H32:M32"/>
    <mergeCell ref="H34:M34"/>
    <mergeCell ref="H36:M36"/>
    <mergeCell ref="H40:M40"/>
    <mergeCell ref="X38:Z38"/>
    <mergeCell ref="B62:D62"/>
    <mergeCell ref="F62:I62"/>
    <mergeCell ref="X40:Z40"/>
    <mergeCell ref="A49:Z49"/>
    <mergeCell ref="A50:Z50"/>
    <mergeCell ref="A51:Z51"/>
    <mergeCell ref="O40:R40"/>
    <mergeCell ref="T40:V40"/>
  </mergeCells>
  <printOptions horizontalCentered="1"/>
  <pageMargins left="0" right="0.7874015748031497" top="0.5905511811023623" bottom="0" header="0.5118110236220472" footer="0.5118110236220472"/>
  <pageSetup fitToHeight="1" fitToWidth="1" horizontalDpi="300" verticalDpi="300" orientation="portrait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18">
        <f>'[1]Teilnehmer'!D3</f>
        <v>8</v>
      </c>
      <c r="H7" s="119"/>
      <c r="I7" s="120" t="s">
        <v>195</v>
      </c>
      <c r="J7" s="121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TPVS!L6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tr">
        <f>TPVS!B10</f>
        <v>DMV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68" t="str">
        <f>TPVS!B12</f>
        <v>Düsseldorf</v>
      </c>
      <c r="Y11" s="368"/>
      <c r="Z11" s="368"/>
      <c r="AA11" s="368"/>
      <c r="AB11" s="368"/>
      <c r="AC11" s="368"/>
      <c r="AD11" t="s">
        <v>198</v>
      </c>
      <c r="AE11" s="127" t="str">
        <f>TPVS!O10</f>
        <v>27/28.06.2009</v>
      </c>
      <c r="AF11" s="128"/>
      <c r="AG11" s="129"/>
      <c r="AH11" s="129"/>
      <c r="AI11" s="129"/>
    </row>
    <row r="12" spans="11:41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  <c r="AO12" s="131"/>
    </row>
    <row r="13" ht="6" customHeight="1">
      <c r="AO13" s="131"/>
    </row>
    <row r="14" spans="1:41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TPVS!B37</f>
        <v>BGV Backumer Tal Herten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  <c r="AO14" s="131"/>
    </row>
    <row r="15" spans="1:41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  <c r="AO15" s="131"/>
    </row>
    <row r="16" spans="1:41" ht="7.5" customHeight="1">
      <c r="A16" s="123"/>
      <c r="B16" s="5"/>
      <c r="C16" s="5"/>
      <c r="D16" s="5"/>
      <c r="E16" s="135"/>
      <c r="F16" s="358" t="s">
        <v>1</v>
      </c>
      <c r="G16" s="358"/>
      <c r="H16" s="358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  <c r="AO16" s="74"/>
    </row>
    <row r="17" spans="5:41" ht="9.75" customHeight="1">
      <c r="E17" s="145" t="s">
        <v>211</v>
      </c>
      <c r="F17" s="359"/>
      <c r="G17" s="359"/>
      <c r="H17" s="359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  <c r="AO17" s="74"/>
    </row>
    <row r="18" spans="5:41" ht="9.75" customHeight="1">
      <c r="E18" s="145" t="s">
        <v>218</v>
      </c>
      <c r="F18" s="360"/>
      <c r="G18" s="360"/>
      <c r="H18" s="360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  <c r="AO18" s="74"/>
    </row>
    <row r="19" spans="1:41" ht="12.75" customHeight="1">
      <c r="A19" s="167">
        <v>21</v>
      </c>
      <c r="B19" s="168"/>
      <c r="C19" s="169">
        <f aca="true" t="shared" si="0" ref="C19:C25">$A19</f>
        <v>21</v>
      </c>
      <c r="D19" s="169"/>
      <c r="E19" s="170"/>
      <c r="F19" s="370" t="str">
        <f>IF(VLOOKUP($A19,'[1]Teilnehmer'!$B$9:$O$158,2)=0,"",VLOOKUP($A19,'[1]Teilnehmer'!$B$9:$O$158,2))</f>
        <v>Ott</v>
      </c>
      <c r="G19" s="370"/>
      <c r="H19" s="370"/>
      <c r="I19" s="364" t="str">
        <f>IF(VLOOKUP($A19,'[1]Teilnehmer'!$B$9:$O$158,3)=0,"",VLOOKUP($A19,'[1]Teilnehmer'!$B$9:$O$158,3))</f>
        <v>Norbert</v>
      </c>
      <c r="J19" s="364"/>
      <c r="K19" s="171">
        <f>IF(VLOOKUP($A19,'[1]Teilnehmer'!$B$9:$O$158,4)=0,"",VLOOKUP($A19,'[1]Teilnehmer'!$B$9:$O$158,4))</f>
        <v>9296</v>
      </c>
      <c r="L19" s="172">
        <f>IF(VLOOKUP($A19,'[1]Teilnehmer'!$B$9:$O$158,5)=0,"",VLOOKUP($A19,'[1]Teilnehmer'!$B$9:$O$158,5))</f>
      </c>
      <c r="M19" s="173">
        <f>IF(VLOOKUP($A19,'[1]Teilnehmer'!$B$9:$O$158,6)=0,"",VLOOKUP($A19,'[1]Teilnehmer'!$B$9:$O$158,6))</f>
      </c>
      <c r="N19" s="173" t="str">
        <f>IF(VLOOKUP($A19,'[1]Teilnehmer'!$B$9:$O$158,7)=0,"",VLOOKUP($A19,'[1]Teilnehmer'!$B$9:$O$158,7))</f>
        <v>x</v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27</v>
      </c>
      <c r="W19" s="176">
        <v>28</v>
      </c>
      <c r="X19" s="176">
        <v>32</v>
      </c>
      <c r="Y19" s="177">
        <v>32</v>
      </c>
      <c r="Z19" s="178">
        <f aca="true" t="shared" si="1" ref="Z19:Z26">IF(SUM($V19:$Y19)=0,"",SUM($V19:$Y19))</f>
        <v>119</v>
      </c>
      <c r="AA19" s="175">
        <v>28</v>
      </c>
      <c r="AB19" s="176">
        <v>24</v>
      </c>
      <c r="AC19" s="176">
        <v>19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213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  <c r="AO19" s="181"/>
    </row>
    <row r="20" spans="1:41" ht="12.75" customHeight="1">
      <c r="A20" s="167">
        <v>22</v>
      </c>
      <c r="B20" s="168"/>
      <c r="C20" s="169">
        <f t="shared" si="0"/>
        <v>22</v>
      </c>
      <c r="D20" s="169"/>
      <c r="E20" s="182"/>
      <c r="F20" s="381" t="str">
        <f>IF(VLOOKUP($A20,'[1]Teilnehmer'!$B$9:$O$158,2)=0,"",VLOOKUP($A20,'[1]Teilnehmer'!$B$9:$O$158,2))</f>
        <v>Pichol</v>
      </c>
      <c r="G20" s="381"/>
      <c r="H20" s="381"/>
      <c r="I20" s="362" t="str">
        <f>IF(VLOOKUP($A20,'[1]Teilnehmer'!$B$9:$O$158,3)=0,"",VLOOKUP($A20,'[1]Teilnehmer'!$B$9:$O$158,3))</f>
        <v>Thorsten</v>
      </c>
      <c r="J20" s="362"/>
      <c r="K20" s="183">
        <f>IF(VLOOKUP($A20,'[1]Teilnehmer'!$B$9:$O$158,4)=0,"",VLOOKUP($A20,'[1]Teilnehmer'!$B$9:$O$158,4))</f>
        <v>31032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30</v>
      </c>
      <c r="W20" s="176">
        <v>29</v>
      </c>
      <c r="X20" s="176">
        <v>29</v>
      </c>
      <c r="Y20" s="177">
        <v>30</v>
      </c>
      <c r="Z20" s="179">
        <f t="shared" si="1"/>
        <v>118</v>
      </c>
      <c r="AA20" s="175">
        <v>20</v>
      </c>
      <c r="AB20" s="176">
        <v>20</v>
      </c>
      <c r="AC20" s="176">
        <v>22</v>
      </c>
      <c r="AD20" s="177">
        <v>26</v>
      </c>
      <c r="AE20" s="179">
        <f t="shared" si="2"/>
        <v>88</v>
      </c>
      <c r="AF20" s="179">
        <f t="shared" si="3"/>
        <v>206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  <c r="AO20" s="181"/>
    </row>
    <row r="21" spans="1:41" ht="12.75" customHeight="1">
      <c r="A21" s="167">
        <v>23</v>
      </c>
      <c r="B21" s="168"/>
      <c r="C21" s="169">
        <f t="shared" si="0"/>
        <v>23</v>
      </c>
      <c r="D21" s="169"/>
      <c r="E21" s="182"/>
      <c r="F21" s="381" t="str">
        <f>IF(VLOOKUP($A21,'[1]Teilnehmer'!$B$9:$O$158,2)=0,"",VLOOKUP($A21,'[1]Teilnehmer'!$B$9:$O$158,2))</f>
        <v>Karpa</v>
      </c>
      <c r="G21" s="381"/>
      <c r="H21" s="381"/>
      <c r="I21" s="362" t="str">
        <f>IF(VLOOKUP($A21,'[1]Teilnehmer'!$B$9:$O$158,3)=0,"",VLOOKUP($A21,'[1]Teilnehmer'!$B$9:$O$158,3))</f>
        <v>Kai</v>
      </c>
      <c r="J21" s="362"/>
      <c r="K21" s="183">
        <f>IF(VLOOKUP($A21,'[1]Teilnehmer'!$B$9:$O$158,4)=0,"",VLOOKUP($A21,'[1]Teilnehmer'!$B$9:$O$158,4))</f>
        <v>33907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30</v>
      </c>
      <c r="W21" s="176">
        <v>31</v>
      </c>
      <c r="X21" s="176">
        <v>33</v>
      </c>
      <c r="Y21" s="177">
        <v>28</v>
      </c>
      <c r="Z21" s="179">
        <f t="shared" si="1"/>
        <v>122</v>
      </c>
      <c r="AA21" s="175">
        <v>27</v>
      </c>
      <c r="AB21" s="176">
        <v>27</v>
      </c>
      <c r="AC21" s="176">
        <v>30</v>
      </c>
      <c r="AD21" s="177">
        <v>25</v>
      </c>
      <c r="AE21" s="179">
        <f t="shared" si="2"/>
        <v>109</v>
      </c>
      <c r="AF21" s="179">
        <f t="shared" si="3"/>
        <v>231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  <c r="AO21" s="181"/>
    </row>
    <row r="22" spans="1:41" ht="12.75" customHeight="1">
      <c r="A22" s="167">
        <v>24</v>
      </c>
      <c r="B22" s="168"/>
      <c r="C22" s="169">
        <f t="shared" si="0"/>
        <v>24</v>
      </c>
      <c r="D22" s="169"/>
      <c r="E22" s="182"/>
      <c r="F22" s="381" t="str">
        <f>IF(VLOOKUP($A22,'[1]Teilnehmer'!$B$9:$O$158,2)=0,"",VLOOKUP($A22,'[1]Teilnehmer'!$B$9:$O$158,2))</f>
        <v>Giegel</v>
      </c>
      <c r="G22" s="381"/>
      <c r="H22" s="381"/>
      <c r="I22" s="362" t="str">
        <f>IF(VLOOKUP($A22,'[1]Teilnehmer'!$B$9:$O$158,3)=0,"",VLOOKUP($A22,'[1]Teilnehmer'!$B$9:$O$158,3))</f>
        <v>Heinz Theo</v>
      </c>
      <c r="J22" s="362"/>
      <c r="K22" s="183">
        <f>IF(VLOOKUP($A22,'[1]Teilnehmer'!$B$9:$O$158,4)=0,"",VLOOKUP($A22,'[1]Teilnehmer'!$B$9:$O$158,4))</f>
        <v>50294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29</v>
      </c>
      <c r="W22" s="176">
        <v>35</v>
      </c>
      <c r="X22" s="176">
        <v>31</v>
      </c>
      <c r="Y22" s="177">
        <v>32</v>
      </c>
      <c r="Z22" s="179">
        <f t="shared" si="1"/>
        <v>127</v>
      </c>
      <c r="AA22" s="175">
        <v>23</v>
      </c>
      <c r="AB22" s="176">
        <v>21</v>
      </c>
      <c r="AC22" s="176">
        <v>22</v>
      </c>
      <c r="AD22" s="177">
        <v>24</v>
      </c>
      <c r="AE22" s="179">
        <f t="shared" si="2"/>
        <v>90</v>
      </c>
      <c r="AF22" s="179">
        <f t="shared" si="3"/>
        <v>217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  <c r="AO22" s="181"/>
    </row>
    <row r="23" spans="1:41" ht="12.75">
      <c r="A23" s="167">
        <v>25</v>
      </c>
      <c r="B23" s="168"/>
      <c r="C23" s="169">
        <f t="shared" si="0"/>
        <v>25</v>
      </c>
      <c r="D23" s="169"/>
      <c r="E23" s="182"/>
      <c r="F23" s="381" t="str">
        <f>IF(VLOOKUP($A23,'[1]Teilnehmer'!$B$9:$O$158,2)=0,"",VLOOKUP($A23,'[1]Teilnehmer'!$B$9:$O$158,2))</f>
        <v>Foka</v>
      </c>
      <c r="G23" s="381"/>
      <c r="H23" s="381"/>
      <c r="I23" s="362" t="str">
        <f>IF(VLOOKUP($A23,'[1]Teilnehmer'!$B$9:$O$158,3)=0,"",VLOOKUP($A23,'[1]Teilnehmer'!$B$9:$O$158,3))</f>
        <v>Jerome</v>
      </c>
      <c r="J23" s="362"/>
      <c r="K23" s="183">
        <f>IF(VLOOKUP($A23,'[1]Teilnehmer'!$B$9:$O$158,4)=0,"",VLOOKUP($A23,'[1]Teilnehmer'!$B$9:$O$158,4))</f>
        <v>29687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27</v>
      </c>
      <c r="W23" s="176">
        <v>37</v>
      </c>
      <c r="X23" s="176">
        <v>29</v>
      </c>
      <c r="Y23" s="177">
        <v>30</v>
      </c>
      <c r="Z23" s="179">
        <f t="shared" si="1"/>
        <v>123</v>
      </c>
      <c r="AA23" s="175">
        <v>24</v>
      </c>
      <c r="AB23" s="176">
        <v>25</v>
      </c>
      <c r="AC23" s="176">
        <v>23</v>
      </c>
      <c r="AD23" s="177">
        <v>24</v>
      </c>
      <c r="AE23" s="179">
        <f t="shared" si="2"/>
        <v>96</v>
      </c>
      <c r="AF23" s="179">
        <f t="shared" si="3"/>
        <v>219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  <c r="AO23" s="181"/>
    </row>
    <row r="24" spans="1:41" ht="12.75" customHeight="1">
      <c r="A24" s="167">
        <v>26</v>
      </c>
      <c r="B24" s="168"/>
      <c r="C24" s="169">
        <f t="shared" si="0"/>
        <v>26</v>
      </c>
      <c r="D24" s="169"/>
      <c r="E24" s="182"/>
      <c r="F24" s="381" t="str">
        <f>IF(VLOOKUP($A24,'[1]Teilnehmer'!$B$9:$O$158,2)=0,"",VLOOKUP($A24,'[1]Teilnehmer'!$B$9:$O$158,2))</f>
        <v>Ott</v>
      </c>
      <c r="G24" s="381"/>
      <c r="H24" s="381"/>
      <c r="I24" s="362" t="str">
        <f>IF(VLOOKUP($A24,'[1]Teilnehmer'!$B$9:$O$158,3)=0,"",VLOOKUP($A24,'[1]Teilnehmer'!$B$9:$O$158,3))</f>
        <v>David</v>
      </c>
      <c r="J24" s="362"/>
      <c r="K24" s="183">
        <f>IF(VLOOKUP($A24,'[1]Teilnehmer'!$B$9:$O$158,4)=0,"",VLOOKUP($A24,'[1]Teilnehmer'!$B$9:$O$158,4))</f>
        <v>31026</v>
      </c>
      <c r="L24" s="187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30</v>
      </c>
      <c r="W24" s="176">
        <v>28</v>
      </c>
      <c r="X24" s="176">
        <v>30</v>
      </c>
      <c r="Y24" s="177">
        <v>25</v>
      </c>
      <c r="Z24" s="179">
        <f t="shared" si="1"/>
        <v>113</v>
      </c>
      <c r="AA24" s="175">
        <v>21</v>
      </c>
      <c r="AB24" s="176">
        <v>21</v>
      </c>
      <c r="AC24" s="176">
        <v>23</v>
      </c>
      <c r="AD24" s="177">
        <v>23</v>
      </c>
      <c r="AE24" s="179">
        <f t="shared" si="2"/>
        <v>88</v>
      </c>
      <c r="AF24" s="179">
        <f t="shared" si="3"/>
        <v>201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  <c r="AO24" s="181"/>
    </row>
    <row r="25" spans="1:41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87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  <c r="AO25" s="181"/>
    </row>
    <row r="26" spans="1:41" ht="12.75">
      <c r="A26" s="167">
        <v>1</v>
      </c>
      <c r="B26" s="191" t="s">
        <v>227</v>
      </c>
      <c r="C26" s="169">
        <f>$A26+0.1</f>
        <v>1.1</v>
      </c>
      <c r="D26" s="169"/>
      <c r="E26" s="192"/>
      <c r="F26" s="382">
        <f>IF(VLOOKUP($A26,'[1]Teilnehmer'!$B$9:$O$158,2)=0,"",VLOOKUP($A26,'[1]Teilnehmer'!$B$9:$O$158,2))</f>
      </c>
      <c r="G26" s="382"/>
      <c r="H26" s="382"/>
      <c r="I26" s="382">
        <f>IF(VLOOKUP($A26,'[1]Teilnehmer'!$B$9:$O$158,3)=0,"",VLOOKUP($A26,'[1]Teilnehmer'!$B$9:$O$158,3))</f>
      </c>
      <c r="J26" s="382"/>
      <c r="K26" s="193">
        <f>IF(VLOOKUP($A26,'[1]Teilnehmer'!$B$9:$O$158,4)=0,"",VLOOKUP($A26,'[1]Teilnehmer'!$B$9:$O$158,4))</f>
      </c>
      <c r="L26" s="194">
        <f>IF(VLOOKUP($A26,'[1]Teilnehmer'!$B$9:$O$158,5)=0,"",VLOOKUP($A26,'[1]Teilnehmer'!$B$9:$O$158,5))</f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197"/>
      <c r="Y26" s="198"/>
      <c r="Z26" s="199">
        <f t="shared" si="1"/>
      </c>
      <c r="AA26" s="175"/>
      <c r="AB26" s="176"/>
      <c r="AC26" s="176"/>
      <c r="AD26" s="177"/>
      <c r="AE26" s="179">
        <f t="shared" si="2"/>
        <v>0</v>
      </c>
      <c r="AF26" s="179">
        <f t="shared" si="3"/>
        <v>0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  <c r="AO26" s="181"/>
    </row>
    <row r="27" spans="1:41" ht="12.75" customHeight="1">
      <c r="A27" s="200"/>
      <c r="B27" s="201"/>
      <c r="C27" s="169">
        <f>$A27+0.1</f>
        <v>0.1</v>
      </c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173</v>
      </c>
      <c r="W27" s="207">
        <f t="shared" si="6"/>
        <v>188</v>
      </c>
      <c r="X27" s="207">
        <f t="shared" si="6"/>
        <v>184</v>
      </c>
      <c r="Y27" s="208">
        <f t="shared" si="6"/>
        <v>177</v>
      </c>
      <c r="Z27" s="209">
        <f t="shared" si="6"/>
        <v>722</v>
      </c>
      <c r="AA27" s="210">
        <f t="shared" si="6"/>
        <v>143</v>
      </c>
      <c r="AB27" s="207">
        <f t="shared" si="6"/>
        <v>138</v>
      </c>
      <c r="AC27" s="207">
        <f t="shared" si="6"/>
        <v>139</v>
      </c>
      <c r="AD27" s="208">
        <f t="shared" si="6"/>
        <v>145</v>
      </c>
      <c r="AE27" s="209">
        <f t="shared" si="6"/>
        <v>565</v>
      </c>
      <c r="AF27" s="209">
        <f t="shared" si="6"/>
        <v>1287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  <c r="AO27" s="200"/>
    </row>
    <row r="28" spans="1:41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  <c r="AO28" s="200"/>
    </row>
    <row r="29" spans="1:41" ht="12.75" customHeight="1">
      <c r="A29" s="167">
        <v>1</v>
      </c>
      <c r="B29" s="5"/>
      <c r="C29" s="169">
        <f>$A29+0.2</f>
        <v>1.2</v>
      </c>
      <c r="D29" s="134"/>
      <c r="E29" s="216"/>
      <c r="F29" s="370">
        <f>IF(VLOOKUP($A29,'[1]Teilnehmer'!$B$9:$O$158,2)=0,"",VLOOKUP($A29,'[1]Teilnehmer'!$B$9:$O$158,2))</f>
      </c>
      <c r="G29" s="370"/>
      <c r="H29" s="370"/>
      <c r="I29" s="370">
        <f>IF(VLOOKUP($A29,'[1]Teilnehmer'!$B$9:$O$158,3)=0,"",VLOOKUP($A29,'[1]Teilnehmer'!$B$9:$O$158,3))</f>
      </c>
      <c r="J29" s="370"/>
      <c r="K29" s="217">
        <f>IF(VLOOKUP($A29,'[1]Teilnehmer'!$B$9:$O$158,4)=0,"",VLOOKUP($A29,'[1]Teilnehmer'!$B$9:$O$158,4))</f>
      </c>
      <c r="L29" s="218">
        <f>IF(VLOOKUP($A29,'[1]Teilnehmer'!$B$9:$O$158,5)=0,"",VLOOKUP($A29,'[1]Teilnehmer'!$B$9:$O$158,5))</f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/>
      <c r="W29" s="222"/>
      <c r="X29" s="222"/>
      <c r="Y29" s="223"/>
      <c r="Z29" s="224">
        <f>IF(SUM($V29:$Y29)=0,"",SUM($V29:$Y29))</f>
      </c>
      <c r="AA29" s="221"/>
      <c r="AB29" s="222"/>
      <c r="AC29" s="222"/>
      <c r="AD29" s="223"/>
      <c r="AE29" s="224">
        <f>IF($G$7&lt;5,"",SUM($AA29:$AD29))</f>
        <v>0</v>
      </c>
      <c r="AF29" s="224">
        <f>IF($G$7&lt;5,"",SUM($V29:$Y29,$AA29:$AD29))</f>
        <v>0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1</v>
      </c>
      <c r="B30" s="5"/>
      <c r="C30" s="169">
        <f>$A30+0.2</f>
        <v>1.2</v>
      </c>
      <c r="D30" s="226"/>
      <c r="E30" s="227"/>
      <c r="F30" s="369">
        <f>IF(VLOOKUP($A30,'[1]Teilnehmer'!$B$9:$O$158,2)=0,"",VLOOKUP($A30,'[1]Teilnehmer'!$B$9:$O$158,2))</f>
      </c>
      <c r="G30" s="369"/>
      <c r="H30" s="369"/>
      <c r="I30" s="369">
        <f>IF(VLOOKUP($A30,'[1]Teilnehmer'!$B$9:$O$158,3)=0,"",VLOOKUP($A30,'[1]Teilnehmer'!$B$9:$O$158,3))</f>
      </c>
      <c r="J30" s="369"/>
      <c r="K30" s="193">
        <f>IF(VLOOKUP($A30,'[1]Teilnehmer'!$B$9:$O$158,4)=0,"",VLOOKUP($A30,'[1]Teilnehmer'!$B$9:$O$158,4))</f>
      </c>
      <c r="L30" s="194">
        <f>IF(VLOOKUP($A30,'[1]Teilnehmer'!$B$9:$O$158,5)=0,"",VLOOKUP($A30,'[1]Teilnehmer'!$B$9:$O$158,5))</f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/>
      <c r="W30" s="197"/>
      <c r="X30" s="197"/>
      <c r="Y30" s="198"/>
      <c r="Z30" s="229">
        <f>IF(SUM($V30:$Y30)=0,"",SUM($V30:$Y30))</f>
      </c>
      <c r="AA30" s="228"/>
      <c r="AB30" s="197"/>
      <c r="AC30" s="197"/>
      <c r="AD30" s="198"/>
      <c r="AE30" s="229">
        <f>IF($G$7&lt;5,"",SUM($AA30:$AD30))</f>
        <v>0</v>
      </c>
      <c r="AF30" s="229">
        <f>IF($G$7&lt;5,"",SUM($V30:$Y30,$AA30:$AD30))</f>
        <v>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41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  <c r="AO31" s="237"/>
    </row>
    <row r="32" spans="1:41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34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  <c r="AO32" s="241"/>
    </row>
    <row r="33" spans="6:41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  <c r="AO33" s="241"/>
    </row>
    <row r="34" spans="1:41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  <c r="AO34" s="181"/>
    </row>
    <row r="35" spans="1:41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2"/>
      <c r="AO35" s="181"/>
    </row>
    <row r="36" spans="1:41" ht="12.75" customHeight="1">
      <c r="A36" s="167">
        <v>1</v>
      </c>
      <c r="B36" s="246"/>
      <c r="C36" s="169">
        <f>$A36</f>
        <v>1</v>
      </c>
      <c r="D36" s="247"/>
      <c r="E36" s="251"/>
      <c r="F36" s="362">
        <f>IF(VLOOKUP($A36,'[1]Teilnehmer'!$B$9:$O$158,2)=0,"",VLOOKUP($A36,'[1]Teilnehmer'!$B$9:$O$158,2))</f>
      </c>
      <c r="G36" s="362"/>
      <c r="H36" s="362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  <c r="AO36" s="74"/>
    </row>
    <row r="37" spans="1:41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87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  <c r="AO37" s="181"/>
    </row>
    <row r="38" spans="1:41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  <c r="AO38" s="74"/>
    </row>
    <row r="39" spans="1:41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  <c r="AO39" s="74"/>
    </row>
    <row r="40" spans="1:41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  <c r="AO40" s="74"/>
    </row>
    <row r="41" spans="1:41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  <c r="AO41" s="74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3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41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87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  <c r="AO49" s="181"/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/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/>
      <c r="Q50" s="255"/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BGV Backumer Tal Herten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DMV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4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6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L58:Y58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37:H37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F24:H24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F42:H42"/>
    <mergeCell ref="F50:H50"/>
    <mergeCell ref="I48:J48"/>
    <mergeCell ref="F53:H53"/>
    <mergeCell ref="I53:J53"/>
    <mergeCell ref="F48:H48"/>
    <mergeCell ref="F49:H49"/>
    <mergeCell ref="I49:J49"/>
    <mergeCell ref="I25:J25"/>
    <mergeCell ref="I36:J36"/>
    <mergeCell ref="F46:H46"/>
    <mergeCell ref="I47:J47"/>
    <mergeCell ref="AF9:AM9"/>
    <mergeCell ref="K12:Q12"/>
    <mergeCell ref="AE12:AF12"/>
    <mergeCell ref="Y14:AL14"/>
    <mergeCell ref="X11:AC11"/>
    <mergeCell ref="K16:K18"/>
    <mergeCell ref="C5:D5"/>
    <mergeCell ref="J11:V11"/>
    <mergeCell ref="AA5:AB5"/>
    <mergeCell ref="X5:Y5"/>
    <mergeCell ref="AG17:AJ17"/>
    <mergeCell ref="AJ56:AM56"/>
    <mergeCell ref="H15:X15"/>
    <mergeCell ref="F16:H18"/>
    <mergeCell ref="AG16:AJ16"/>
    <mergeCell ref="I22:J22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E27:E28 C26:C30 D19:E24 D25:D28 B34:B38 E25 B19:B28 D34:E38 B46:B50 D46:E50">
    <cfRule type="cellIs" priority="44" dxfId="140" operator="equal" stopIfTrue="1">
      <formula>162</formula>
    </cfRule>
  </conditionalFormatting>
  <conditionalFormatting sqref="AO27:AO28 A51:A52 A39:A40 A27:A28">
    <cfRule type="cellIs" priority="45" dxfId="139" operator="equal" stopIfTrue="1">
      <formula>162</formula>
    </cfRule>
  </conditionalFormatting>
  <conditionalFormatting sqref="AA41:AD42 AH53:AJ55 V41:Y42 AA29:AD30 AG29:AJ30 AG41:AJ42 V29:Y30 AG38:AJ38 AA53:AD55 AA26:AD26 AG53:AG54 V53:Y55 V38:Y38 AG26:AJ26 AA38:AD38 V50:Y50 AG50:AJ50 AA50:AD50 AG46:AJ48 AA46:AD48 V46:Y48 AG34:AJ36 AA34:AD36 V34:Y36 AG19:AJ24 AA19:AD24 V19:Y24 V26:Y26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O29:AO30 AO49 A41:A42 AO37 AO34:AO35 A46:A50 AO19:AO26 A19:A26 A29:A30 A34:A38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O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28.75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2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TPVS!B38</f>
        <v>Bochumer MC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2</v>
      </c>
      <c r="B19" s="168"/>
      <c r="C19" s="169">
        <f aca="true" t="shared" si="0" ref="C19:C25">$A19</f>
        <v>2</v>
      </c>
      <c r="D19" s="169"/>
      <c r="E19" s="170"/>
      <c r="F19" s="370" t="str">
        <f>IF(VLOOKUP($A19,'[1]Teilnehmer'!$B$9:$O$158,2)=0,"",VLOOKUP($A19,'[1]Teilnehmer'!$B$9:$O$158,2))</f>
        <v>Ermel</v>
      </c>
      <c r="G19" s="370"/>
      <c r="H19" s="370"/>
      <c r="I19" s="364" t="str">
        <f>IF(VLOOKUP($A19,'[1]Teilnehmer'!$B$9:$O$158,3)=0,"",VLOOKUP($A19,'[1]Teilnehmer'!$B$9:$O$158,3))</f>
        <v>Lutz</v>
      </c>
      <c r="J19" s="364"/>
      <c r="K19" s="171">
        <f>IF(VLOOKUP($A19,'[1]Teilnehmer'!$B$9:$O$158,4)=0,"",VLOOKUP($A19,'[1]Teilnehmer'!$B$9:$O$158,4))</f>
        <v>34125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33</v>
      </c>
      <c r="W19" s="176">
        <v>29</v>
      </c>
      <c r="X19" s="176">
        <v>33</v>
      </c>
      <c r="Y19" s="177">
        <v>31</v>
      </c>
      <c r="Z19" s="178">
        <f aca="true" t="shared" si="1" ref="Z19:Z26">IF(SUM($V19:$Y19)=0,"",SUM($V19:$Y19))</f>
        <v>126</v>
      </c>
      <c r="AA19" s="175">
        <v>30</v>
      </c>
      <c r="AB19" s="176">
        <v>26</v>
      </c>
      <c r="AC19" s="176">
        <v>30</v>
      </c>
      <c r="AD19" s="294"/>
      <c r="AE19" s="179">
        <f aca="true" t="shared" si="2" ref="AE19:AE26">IF($G$7&lt;5,"",SUM($AA19:$AD19))</f>
        <v>86</v>
      </c>
      <c r="AF19" s="180">
        <f aca="true" t="shared" si="3" ref="AF19:AF26">IF($G$7&lt;5,"",SUM($V19:$Y19,$AA19:$AD19))</f>
        <v>212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3</v>
      </c>
      <c r="B20" s="168"/>
      <c r="C20" s="169">
        <f t="shared" si="0"/>
        <v>3</v>
      </c>
      <c r="D20" s="169"/>
      <c r="E20" s="182"/>
      <c r="F20" s="381" t="str">
        <f>IF(VLOOKUP($A20,'[1]Teilnehmer'!$B$9:$O$158,2)=0,"",VLOOKUP($A20,'[1]Teilnehmer'!$B$9:$O$158,2))</f>
        <v>Lehmann</v>
      </c>
      <c r="G20" s="381"/>
      <c r="H20" s="381"/>
      <c r="I20" s="362" t="str">
        <f>IF(VLOOKUP($A20,'[1]Teilnehmer'!$B$9:$O$158,3)=0,"",VLOOKUP($A20,'[1]Teilnehmer'!$B$9:$O$158,3))</f>
        <v>Detlef</v>
      </c>
      <c r="J20" s="362"/>
      <c r="K20" s="183">
        <f>IF(VLOOKUP($A20,'[1]Teilnehmer'!$B$9:$O$158,4)=0,"",VLOOKUP($A20,'[1]Teilnehmer'!$B$9:$O$158,4))</f>
        <v>23055</v>
      </c>
      <c r="L20" s="172">
        <f>IF(VLOOKUP($A20,'[1]Teilnehmer'!$B$9:$O$158,5)=0,"",VLOOKUP($A20,'[1]Teilnehmer'!$B$9:$O$158,5))</f>
      </c>
      <c r="M20" s="173">
        <f>IF(VLOOKUP($A20,'[1]Teilnehmer'!$B$9:$O$158,6)=0,"",VLOOKUP($A20,'[1]Teilnehmer'!$B$9:$O$158,6))</f>
      </c>
      <c r="N20" s="173" t="str">
        <f>IF(VLOOKUP($A20,'[1]Teilnehmer'!$B$9:$O$158,7)=0,"",VLOOKUP($A20,'[1]Teilnehmer'!$B$9:$O$158,7))</f>
        <v>x</v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31</v>
      </c>
      <c r="X20" s="176">
        <v>26</v>
      </c>
      <c r="Y20" s="177">
        <v>29</v>
      </c>
      <c r="Z20" s="179">
        <f t="shared" si="1"/>
        <v>112</v>
      </c>
      <c r="AA20" s="175">
        <v>22</v>
      </c>
      <c r="AB20" s="176">
        <v>25</v>
      </c>
      <c r="AC20" s="176">
        <v>22</v>
      </c>
      <c r="AD20" s="177">
        <v>27</v>
      </c>
      <c r="AE20" s="179">
        <f t="shared" si="2"/>
        <v>96</v>
      </c>
      <c r="AF20" s="179">
        <f t="shared" si="3"/>
        <v>208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4</v>
      </c>
      <c r="B21" s="168"/>
      <c r="C21" s="169">
        <f t="shared" si="0"/>
        <v>4</v>
      </c>
      <c r="D21" s="169"/>
      <c r="E21" s="182"/>
      <c r="F21" s="381" t="str">
        <f>IF(VLOOKUP($A21,'[1]Teilnehmer'!$B$9:$O$158,2)=0,"",VLOOKUP($A21,'[1]Teilnehmer'!$B$9:$O$158,2))</f>
        <v>Aschenbrenner</v>
      </c>
      <c r="G21" s="381"/>
      <c r="H21" s="381"/>
      <c r="I21" s="362" t="str">
        <f>IF(VLOOKUP($A21,'[1]Teilnehmer'!$B$9:$O$158,3)=0,"",VLOOKUP($A21,'[1]Teilnehmer'!$B$9:$O$158,3))</f>
        <v>Jan</v>
      </c>
      <c r="J21" s="362"/>
      <c r="K21" s="183">
        <f>IF(VLOOKUP($A21,'[1]Teilnehmer'!$B$9:$O$158,4)=0,"",VLOOKUP($A21,'[1]Teilnehmer'!$B$9:$O$158,4))</f>
        <v>32106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35</v>
      </c>
      <c r="W21" s="176">
        <v>31</v>
      </c>
      <c r="X21" s="176">
        <v>28</v>
      </c>
      <c r="Y21" s="177">
        <v>26</v>
      </c>
      <c r="Z21" s="179">
        <f t="shared" si="1"/>
        <v>120</v>
      </c>
      <c r="AA21" s="175">
        <v>26</v>
      </c>
      <c r="AB21" s="176">
        <v>30</v>
      </c>
      <c r="AC21" s="176">
        <v>26</v>
      </c>
      <c r="AD21" s="177">
        <v>21</v>
      </c>
      <c r="AE21" s="179">
        <f t="shared" si="2"/>
        <v>103</v>
      </c>
      <c r="AF21" s="179">
        <f t="shared" si="3"/>
        <v>223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5</v>
      </c>
      <c r="B22" s="168"/>
      <c r="C22" s="169">
        <f t="shared" si="0"/>
        <v>5</v>
      </c>
      <c r="D22" s="169"/>
      <c r="E22" s="182"/>
      <c r="F22" s="381" t="str">
        <f>IF(VLOOKUP($A22,'[1]Teilnehmer'!$B$9:$O$158,2)=0,"",VLOOKUP($A22,'[1]Teilnehmer'!$B$9:$O$158,2))</f>
        <v>Hüppen</v>
      </c>
      <c r="G22" s="381"/>
      <c r="H22" s="381"/>
      <c r="I22" s="362" t="str">
        <f>IF(VLOOKUP($A22,'[1]Teilnehmer'!$B$9:$O$158,3)=0,"",VLOOKUP($A22,'[1]Teilnehmer'!$B$9:$O$158,3))</f>
        <v>Martin</v>
      </c>
      <c r="J22" s="362"/>
      <c r="K22" s="183">
        <f>IF(VLOOKUP($A22,'[1]Teilnehmer'!$B$9:$O$158,4)=0,"",VLOOKUP($A22,'[1]Teilnehmer'!$B$9:$O$158,4))</f>
        <v>27615</v>
      </c>
      <c r="L22" s="172" t="str">
        <f>IF(VLOOKUP($A22,'[1]Teilnehmer'!$B$9:$O$158,5)=0,"",VLOOKUP($A22,'[1]Teilnehmer'!$B$9:$O$158,5))</f>
        <v>x</v>
      </c>
      <c r="M22" s="173">
        <f>IF(VLOOKUP($A22,'[1]Teilnehmer'!$B$9:$O$158,6)=0,"",VLOOKUP($A22,'[1]Teilnehmer'!$B$9:$O$158,6))</f>
      </c>
      <c r="N22" s="173">
        <f>IF(VLOOKUP($A22,'[1]Teilnehmer'!$B$9:$O$158,7)=0,"",VLOOKUP($A22,'[1]Teilnehmer'!$B$9:$O$158,7))</f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27</v>
      </c>
      <c r="W22" s="176">
        <v>32</v>
      </c>
      <c r="X22" s="176">
        <v>26</v>
      </c>
      <c r="Y22" s="177">
        <v>30</v>
      </c>
      <c r="Z22" s="179">
        <f t="shared" si="1"/>
        <v>115</v>
      </c>
      <c r="AA22" s="175">
        <v>22</v>
      </c>
      <c r="AB22" s="176">
        <v>29</v>
      </c>
      <c r="AC22" s="176">
        <v>23</v>
      </c>
      <c r="AD22" s="177">
        <v>23</v>
      </c>
      <c r="AE22" s="179">
        <f t="shared" si="2"/>
        <v>97</v>
      </c>
      <c r="AF22" s="179">
        <f t="shared" si="3"/>
        <v>212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185"/>
    </row>
    <row r="23" spans="1:39" ht="12.75">
      <c r="A23" s="167">
        <v>6</v>
      </c>
      <c r="B23" s="168"/>
      <c r="C23" s="169">
        <f t="shared" si="0"/>
        <v>6</v>
      </c>
      <c r="D23" s="169"/>
      <c r="E23" s="182"/>
      <c r="F23" s="381" t="str">
        <f>IF(VLOOKUP($A23,'[1]Teilnehmer'!$B$9:$O$158,2)=0,"",VLOOKUP($A23,'[1]Teilnehmer'!$B$9:$O$158,2))</f>
        <v>Honerkamp</v>
      </c>
      <c r="G23" s="381"/>
      <c r="H23" s="381"/>
      <c r="I23" s="362" t="str">
        <f>IF(VLOOKUP($A23,'[1]Teilnehmer'!$B$9:$O$158,3)=0,"",VLOOKUP($A23,'[1]Teilnehmer'!$B$9:$O$158,3))</f>
        <v>Frank</v>
      </c>
      <c r="J23" s="362"/>
      <c r="K23" s="183">
        <f>IF(VLOOKUP($A23,'[1]Teilnehmer'!$B$9:$O$158,4)=0,"",VLOOKUP($A23,'[1]Teilnehmer'!$B$9:$O$158,4))</f>
        <v>37494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30</v>
      </c>
      <c r="W23" s="176">
        <v>29</v>
      </c>
      <c r="X23" s="176">
        <v>29</v>
      </c>
      <c r="Y23" s="177">
        <v>28</v>
      </c>
      <c r="Z23" s="179">
        <f t="shared" si="1"/>
        <v>116</v>
      </c>
      <c r="AA23" s="175">
        <v>24</v>
      </c>
      <c r="AB23" s="176">
        <v>23</v>
      </c>
      <c r="AC23" s="176">
        <v>24</v>
      </c>
      <c r="AD23" s="177">
        <v>21</v>
      </c>
      <c r="AE23" s="179">
        <f t="shared" si="2"/>
        <v>92</v>
      </c>
      <c r="AF23" s="179">
        <f t="shared" si="3"/>
        <v>208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7</v>
      </c>
      <c r="B24" s="168"/>
      <c r="C24" s="169">
        <f t="shared" si="0"/>
        <v>7</v>
      </c>
      <c r="D24" s="169"/>
      <c r="E24" s="182"/>
      <c r="F24" s="381" t="str">
        <f>IF(VLOOKUP($A24,'[1]Teilnehmer'!$B$9:$O$158,2)=0,"",VLOOKUP($A24,'[1]Teilnehmer'!$B$9:$O$158,2))</f>
        <v>Hübsch</v>
      </c>
      <c r="G24" s="381"/>
      <c r="H24" s="381"/>
      <c r="I24" s="362" t="str">
        <f>IF(VLOOKUP($A24,'[1]Teilnehmer'!$B$9:$O$158,3)=0,"",VLOOKUP($A24,'[1]Teilnehmer'!$B$9:$O$158,3))</f>
        <v>Helmut</v>
      </c>
      <c r="J24" s="362"/>
      <c r="K24" s="183">
        <f>IF(VLOOKUP($A24,'[1]Teilnehmer'!$B$9:$O$158,4)=0,"",VLOOKUP($A24,'[1]Teilnehmer'!$B$9:$O$158,4))</f>
        <v>25844</v>
      </c>
      <c r="L24" s="172">
        <f>IF(VLOOKUP($A24,'[1]Teilnehmer'!$B$9:$O$158,5)=0,"",VLOOKUP($A24,'[1]Teilnehmer'!$B$9:$O$158,5))</f>
      </c>
      <c r="M24" s="173">
        <f>IF(VLOOKUP($A24,'[1]Teilnehmer'!$B$9:$O$158,6)=0,"",VLOOKUP($A24,'[1]Teilnehmer'!$B$9:$O$158,6))</f>
      </c>
      <c r="N24" s="173" t="str">
        <f>IF(VLOOKUP($A24,'[1]Teilnehmer'!$B$9:$O$158,7)=0,"",VLOOKUP($A24,'[1]Teilnehmer'!$B$9:$O$158,7))</f>
        <v>x</v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26</v>
      </c>
      <c r="W24" s="176">
        <v>29</v>
      </c>
      <c r="X24" s="176">
        <v>27</v>
      </c>
      <c r="Y24" s="177">
        <v>25</v>
      </c>
      <c r="Z24" s="179">
        <f t="shared" si="1"/>
        <v>107</v>
      </c>
      <c r="AA24" s="175">
        <v>24</v>
      </c>
      <c r="AB24" s="176">
        <v>23</v>
      </c>
      <c r="AC24" s="176">
        <v>22</v>
      </c>
      <c r="AD24" s="177">
        <v>21</v>
      </c>
      <c r="AE24" s="179">
        <f t="shared" si="2"/>
        <v>90</v>
      </c>
      <c r="AF24" s="179">
        <f t="shared" si="3"/>
        <v>197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>
        <f>IF(VLOOKUP($A25,'[1]Teilnehmer'!$B$9:$O$158,4)=0,"",VLOOKUP($A25,'[1]Teilnehmer'!$B$9:$O$158,4))</f>
      </c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8</v>
      </c>
      <c r="B26" s="191" t="s">
        <v>227</v>
      </c>
      <c r="C26" s="169">
        <f>$A26+0.1</f>
        <v>8.1</v>
      </c>
      <c r="D26" s="169"/>
      <c r="E26" s="192"/>
      <c r="F26" s="382" t="str">
        <f>IF(VLOOKUP($A26,'[1]Teilnehmer'!$B$9:$O$158,2)=0,"",VLOOKUP($A26,'[1]Teilnehmer'!$B$9:$O$158,2))</f>
        <v>Leßner</v>
      </c>
      <c r="G26" s="382"/>
      <c r="H26" s="382"/>
      <c r="I26" s="382" t="str">
        <f>IF(VLOOKUP($A26,'[1]Teilnehmer'!$B$9:$O$158,3)=0,"",VLOOKUP($A26,'[1]Teilnehmer'!$B$9:$O$158,3))</f>
        <v>Michael</v>
      </c>
      <c r="J26" s="382"/>
      <c r="K26" s="193">
        <f>IF(VLOOKUP($A26,'[1]Teilnehmer'!$B$9:$O$158,4)=0,"",VLOOKUP($A26,'[1]Teilnehmer'!$B$9:$O$158,4))</f>
        <v>40048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176"/>
      <c r="AD26" s="177">
        <v>28</v>
      </c>
      <c r="AE26" s="179">
        <f t="shared" si="2"/>
        <v>28</v>
      </c>
      <c r="AF26" s="179">
        <f t="shared" si="3"/>
        <v>28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96">
        <f aca="true" t="shared" si="6" ref="V27:AL27">IF($A$14="EIN","",IF(SUM(V19:V26)=0,"",SUM(V19:V26)))</f>
        <v>177</v>
      </c>
      <c r="W27" s="207">
        <f t="shared" si="6"/>
        <v>181</v>
      </c>
      <c r="X27" s="207">
        <f t="shared" si="6"/>
        <v>169</v>
      </c>
      <c r="Y27" s="208">
        <f t="shared" si="6"/>
        <v>169</v>
      </c>
      <c r="Z27" s="209">
        <f t="shared" si="6"/>
        <v>696</v>
      </c>
      <c r="AA27" s="210">
        <f t="shared" si="6"/>
        <v>148</v>
      </c>
      <c r="AB27" s="207">
        <f t="shared" si="6"/>
        <v>156</v>
      </c>
      <c r="AC27" s="207">
        <f t="shared" si="6"/>
        <v>147</v>
      </c>
      <c r="AD27" s="208">
        <f t="shared" si="6"/>
        <v>141</v>
      </c>
      <c r="AE27" s="209">
        <f t="shared" si="6"/>
        <v>592</v>
      </c>
      <c r="AF27" s="209">
        <f t="shared" si="6"/>
        <v>1288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213"/>
      <c r="AD28" s="213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41" ht="12.75" customHeight="1">
      <c r="A29" s="167">
        <v>8</v>
      </c>
      <c r="B29" s="5"/>
      <c r="C29" s="169">
        <f>$A29+0.2</f>
        <v>8.2</v>
      </c>
      <c r="D29" s="134"/>
      <c r="E29" s="216"/>
      <c r="F29" s="370" t="str">
        <f>IF(VLOOKUP($A29,'[1]Teilnehmer'!$B$9:$O$158,2)=0,"",VLOOKUP($A29,'[1]Teilnehmer'!$B$9:$O$158,2))</f>
        <v>Leßner</v>
      </c>
      <c r="G29" s="370"/>
      <c r="H29" s="370"/>
      <c r="I29" s="370" t="str">
        <f>IF(VLOOKUP($A29,'[1]Teilnehmer'!$B$9:$O$158,3)=0,"",VLOOKUP($A29,'[1]Teilnehmer'!$B$9:$O$158,3))</f>
        <v>Michael</v>
      </c>
      <c r="J29" s="370"/>
      <c r="K29" s="217">
        <f>IF(VLOOKUP($A29,'[1]Teilnehmer'!$B$9:$O$158,4)=0,"",VLOOKUP($A29,'[1]Teilnehmer'!$B$9:$O$158,4))</f>
        <v>40048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31</v>
      </c>
      <c r="W29" s="222">
        <v>26</v>
      </c>
      <c r="X29" s="222">
        <v>28</v>
      </c>
      <c r="Y29" s="223">
        <v>34</v>
      </c>
      <c r="Z29" s="224">
        <f>IF(SUM($V29:$Y29)=0,"",SUM($V29:$Y29))</f>
        <v>119</v>
      </c>
      <c r="AA29" s="221">
        <v>25</v>
      </c>
      <c r="AB29" s="222">
        <v>24</v>
      </c>
      <c r="AC29" s="222">
        <v>22</v>
      </c>
      <c r="AD29" s="223">
        <v>28</v>
      </c>
      <c r="AE29" s="224">
        <f>IF($G$7&lt;5,"",SUM($AA29:$AD29))</f>
        <v>99</v>
      </c>
      <c r="AF29" s="224">
        <f>IF($G$7&lt;5,"",SUM($V29:$Y29,$AA29:$AD29))</f>
        <v>218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  <c r="AO29" s="181"/>
    </row>
    <row r="30" spans="1:41" ht="12.75" customHeight="1">
      <c r="A30" s="167">
        <v>2</v>
      </c>
      <c r="B30" s="5"/>
      <c r="C30" s="169">
        <f>$A30+0.2</f>
        <v>2.2</v>
      </c>
      <c r="D30" s="226"/>
      <c r="E30" s="227"/>
      <c r="F30" s="369" t="str">
        <f>IF(VLOOKUP($A30,'[1]Teilnehmer'!$B$9:$O$158,2)=0,"",VLOOKUP($A30,'[1]Teilnehmer'!$B$9:$O$158,2))</f>
        <v>Ermel</v>
      </c>
      <c r="G30" s="369"/>
      <c r="H30" s="369"/>
      <c r="I30" s="369" t="str">
        <f>IF(VLOOKUP($A30,'[1]Teilnehmer'!$B$9:$O$158,3)=0,"",VLOOKUP($A30,'[1]Teilnehmer'!$B$9:$O$158,3))</f>
        <v>Lutz</v>
      </c>
      <c r="J30" s="369"/>
      <c r="K30" s="193">
        <f>IF(VLOOKUP($A30,'[1]Teilnehmer'!$B$9:$O$158,4)=0,"",VLOOKUP($A30,'[1]Teilnehmer'!$B$9:$O$158,4))</f>
        <v>34125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33</v>
      </c>
      <c r="W30" s="197">
        <v>29</v>
      </c>
      <c r="X30" s="197">
        <v>33</v>
      </c>
      <c r="Y30" s="198">
        <v>31</v>
      </c>
      <c r="Z30" s="229">
        <f>IF(SUM($V30:$Y30)=0,"",SUM($V30:$Y30))</f>
        <v>126</v>
      </c>
      <c r="AA30" s="228">
        <v>30</v>
      </c>
      <c r="AB30" s="197">
        <v>26</v>
      </c>
      <c r="AC30" s="197">
        <v>30</v>
      </c>
      <c r="AD30" s="198">
        <v>28</v>
      </c>
      <c r="AE30" s="229">
        <f>IF($G$7&lt;5,"",SUM($AA30:$AD30))</f>
        <v>114</v>
      </c>
      <c r="AF30" s="229">
        <f>IF($G$7&lt;5,"",SUM($V30:$Y30,$AA30:$AD30))</f>
        <v>240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  <c r="AO30" s="18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97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5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175"/>
      <c r="W34" s="176"/>
      <c r="X34" s="176"/>
      <c r="Y34" s="177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>
        <f>IF(VLOOKUP($A37,'[1]Teilnehmer'!$B$9:$O$158,4)=0,"",VLOOKUP($A37,'[1]Teilnehmer'!$B$9:$O$158,4))</f>
      </c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>
        <f>IF(VLOOKUP($A41,'[1]Teilnehmer'!$B$9:$O$158,2)=0,"",VLOOKUP($A41,'[1]Teilnehmer'!$B$9:$O$158,2))</f>
      </c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64">
        <f>IF(VLOOKUP($A46,'[1]Teilnehmer'!$B$9:$O$158,2)=0,"",VLOOKUP($A46,'[1]Teilnehmer'!$B$9:$O$158,2))</f>
      </c>
      <c r="G46" s="364"/>
      <c r="H46" s="364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62">
        <f>IF(VLOOKUP($A47,'[1]Teilnehmer'!$B$9:$O$158,2)=0,"",VLOOKUP($A47,'[1]Teilnehmer'!$B$9:$O$158,2))</f>
      </c>
      <c r="G47" s="362"/>
      <c r="H47" s="362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62">
        <f>IF(VLOOKUP($A48,'[1]Teilnehmer'!$B$9:$O$158,2)=0,"",VLOOKUP($A48,'[1]Teilnehmer'!$B$9:$O$158,2))</f>
      </c>
      <c r="G48" s="362"/>
      <c r="H48" s="362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>
        <f>IF(VLOOKUP($A49,'[1]Teilnehmer'!$B$9:$O$158,4)=0,"",VLOOKUP($A49,'[1]Teilnehmer'!$B$9:$O$158,4))</f>
      </c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252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Bochumer MC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291">
        <f>COUNTIF($L$19:$L$26,"x")+COUNTIF($L$34:$L$38,"x")+COUNTIF($L$46:$L$50,"x")+'[1]V12'!I62+'[1]V13'!I62</f>
        <v>5</v>
      </c>
    </row>
    <row r="63" spans="6:9" ht="12.75">
      <c r="F63" t="s">
        <v>238</v>
      </c>
      <c r="I63" s="291">
        <f>COUNTIF($M$19:$M$26,"x")+COUNTIF($M$34:$M$38,"x")+COUNTIF($M$46:$M$50,"x")+'[1]V12'!I63+'[1]V13'!I63</f>
        <v>0</v>
      </c>
    </row>
    <row r="64" spans="6:9" ht="12.75">
      <c r="F64" t="s">
        <v>74</v>
      </c>
      <c r="I64" s="291">
        <f>COUNTIF($N$19:$N$26,"x")+COUNTIF($N$34:$N$38,"x")+COUNTIF($N$46:$N$50,"x")+'[1]V12'!I64+'[1]V13'!I64</f>
        <v>2</v>
      </c>
    </row>
    <row r="65" spans="6:9" ht="12.75">
      <c r="F65" t="s">
        <v>239</v>
      </c>
      <c r="I65" s="291">
        <f>COUNTIF($O$19:$O$26,"x")+COUNTIF($O$34:$O$38,"x")+COUNTIF($O$46:$O$50,"x")+'[1]V12'!I65+'[1]V13'!I65</f>
        <v>0</v>
      </c>
    </row>
    <row r="66" spans="6:9" ht="12.75">
      <c r="F66" t="s">
        <v>240</v>
      </c>
      <c r="I66" s="291">
        <f>COUNTIF($P$19:$P$26,"x")+COUNTIF($P$34:$P$38,"x")+COUNTIF($P$46:$P$50,"x")+'[1]V12'!I66+'[1]V13'!I66</f>
        <v>0</v>
      </c>
    </row>
    <row r="67" spans="6:9" ht="12.75">
      <c r="F67" t="s">
        <v>241</v>
      </c>
      <c r="I67" s="291">
        <f>COUNTIF($Q$19:$Q$26,"x")+COUNTIF($Q$34:$Q$38,"x")+COUNTIF($Q$46:$Q$50,"x")+'[1]V12'!I67+'[1]V13'!I67</f>
        <v>0</v>
      </c>
    </row>
    <row r="68" spans="6:9" ht="12.75">
      <c r="F68" t="s">
        <v>242</v>
      </c>
      <c r="I68" s="291">
        <f>COUNTIF($R$19:$R$26,"x")+COUNTIF($R$34:$R$38,"x")+COUNTIF($R$46:$R$50,"x")+'[1]V12'!I68+'[1]V13'!I68</f>
        <v>0</v>
      </c>
    </row>
    <row r="69" spans="6:9" ht="12.75">
      <c r="F69" t="s">
        <v>243</v>
      </c>
      <c r="I69" s="291">
        <f>COUNTIF($S$19:$S$26,"x")+COUNTIF($S$34:$S$38,"x")+COUNTIF($S$46:$S$50,"x")+'[1]V12'!I69+'[1]V13'!I69</f>
        <v>0</v>
      </c>
    </row>
    <row r="70" spans="6:9" ht="12.75">
      <c r="F70" t="s">
        <v>244</v>
      </c>
      <c r="I70" s="291">
        <f>COUNTIF($T$19:$T$26,"x")+COUNTIF($T$34:$T$38,"x")+COUNTIF($T$46:$T$50,"x")+'[1]V12'!I70+'[1]V13'!I70</f>
        <v>0</v>
      </c>
    </row>
    <row r="71" spans="6:9" ht="12.75">
      <c r="F71" s="244" t="s">
        <v>245</v>
      </c>
      <c r="G71" s="244"/>
      <c r="H71" s="244"/>
      <c r="I71" s="292">
        <f>COUNTIF($U$19:$U$26,"x")+COUNTIF($U$34:$U$38,"x")+COUNTIF($U$46:$U$50,"x")+'[1]V12'!I71+'[1]V13'!I71</f>
        <v>0</v>
      </c>
    </row>
    <row r="72" spans="6:9" ht="12.75">
      <c r="F72" t="s">
        <v>215</v>
      </c>
      <c r="I72">
        <f>SUM(I62:I71)</f>
        <v>7</v>
      </c>
    </row>
    <row r="74" spans="1:9" ht="12.75">
      <c r="A74" s="94" t="s">
        <v>246</v>
      </c>
      <c r="B74" t="s">
        <v>42</v>
      </c>
      <c r="I74">
        <f>COUNTIF($A$14,"HEM")+COUNTIF($A$14,"VEM")+'[1]V12'!I74+'[1]V13'!I74</f>
        <v>1</v>
      </c>
    </row>
    <row r="75" spans="2:9" ht="12.75">
      <c r="B75" t="s">
        <v>247</v>
      </c>
      <c r="I75">
        <f>COUNTIF($A$14,"DAM")+COUNTIF($A$32,"DAM")+COUNTIF($A$44,"DAM")+'[1]V12'!I75+'[1]V13'!I75</f>
        <v>0</v>
      </c>
    </row>
    <row r="76" spans="2:9" ht="12.75">
      <c r="B76" t="s">
        <v>248</v>
      </c>
      <c r="I76">
        <f>COUNTIF($A$14,"SEM")+COUNTIF($A$32,"SEM")+COUNTIF($A$44,"SEM")+'[1]V12'!I76+'[1]V13'!I76</f>
        <v>0</v>
      </c>
    </row>
    <row r="77" spans="2:9" ht="12.75">
      <c r="B77" t="s">
        <v>249</v>
      </c>
      <c r="I77">
        <f>COUNTIF($A$14,"JUM")+COUNTIF($A$32,"JUM")+COUNTIF($A$44,"JUM")+'[1]V12'!I77+'[1]V13'!I77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COUNTIF($A$14,"SCM")+COUNTIF($A$32,"SCM")+COUNTIF($A$44,"SCM")+'[1]V12'!I78+'[1]V13'!I78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46:Z50 Z53:Z55 Z41:Z42 Z34:Z38 Z19:Z26 Z29:Z3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46:AE50 AE53:AE55 AE41:AE42 AE19:AE26 AE34:AE38 AE29:AE3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46:AF50 AF53:AF55 AF41:AF42 AF19:AF26 AF34:AF38 AF29:AF3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46:AK50 AK53:AK55 AK41:AK42 AK19:AK26 AK34:AK38 AK29:AK3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46:AL50 AL53:AL55 AL41:AL42 AL19:AL26 AL34:AL38 AL29:AL3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B46:B50 B19:B28 D25:D28 E25 E27:E28 D19:E24 B34:B38 D46:E50 C26:C30">
    <cfRule type="cellIs" priority="44" dxfId="140" operator="equal" stopIfTrue="1">
      <formula>162</formula>
    </cfRule>
  </conditionalFormatting>
  <conditionalFormatting sqref="A51:A52 A39:A40 A27:A28">
    <cfRule type="cellIs" priority="45" dxfId="139" operator="equal" stopIfTrue="1">
      <formula>162</formula>
    </cfRule>
  </conditionalFormatting>
  <conditionalFormatting sqref="V41:Y42 AG41:AJ42 AA41:AD42 AH53:AJ55 AA19:AD24 V26:Y26 V34:Y36 AG38:AJ38 V53:Y55 AA53:AD55 V38:Y38 AG53:AG54 AA26:AD26 AG26:AJ26 V50:Y50 AA38:AD38 AG50:AJ50 AA50:AD50 AG46:AJ48 AA46:AD48 V46:Y48 AG34:AJ36 AA34:AD36 V19:Y24 AG19:AJ24 AA29:AD30 AG29:AJ30 V29:Y30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41:A42 A46:A50 A34:A38 A19:A26 A29:A30 AO29:AO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:X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Y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Z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AA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B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C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D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E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G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H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K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L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V51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W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X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Y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Z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AA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B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C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D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E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F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G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H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K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L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F27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M79"/>
  <sheetViews>
    <sheetView showZeros="0" zoomScale="88" zoomScaleNormal="88" zoomScalePageLayoutView="0" workbookViewId="0" topLeftCell="A7">
      <pane xSplit="5" ySplit="12" topLeftCell="F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 outlineLevelRow="1" outlineLevelCol="1"/>
  <cols>
    <col min="1" max="1" width="5.7109375" style="94" customWidth="1"/>
    <col min="2" max="2" width="3.7109375" style="0" customWidth="1"/>
    <col min="3" max="3" width="3.57421875" style="0" hidden="1" customWidth="1" outlineLevel="1"/>
    <col min="4" max="4" width="2.8515625" style="0" hidden="1" customWidth="1" outlineLevel="1"/>
    <col min="5" max="5" width="2.8515625" style="93" customWidth="1" collapsed="1"/>
    <col min="6" max="6" width="6.421875" style="0" customWidth="1"/>
    <col min="7" max="7" width="3.28125" style="0" customWidth="1"/>
    <col min="8" max="8" width="6.7109375" style="0" customWidth="1"/>
    <col min="9" max="9" width="9.00390625" style="0" customWidth="1"/>
    <col min="10" max="10" width="2.421875" style="0" customWidth="1"/>
    <col min="11" max="11" width="7.140625" style="0" customWidth="1"/>
    <col min="12" max="20" width="1.8515625" style="0" customWidth="1"/>
    <col min="21" max="21" width="2.00390625" style="0" customWidth="1"/>
    <col min="22" max="25" width="3.57421875" style="0" customWidth="1"/>
    <col min="26" max="26" width="6.28125" style="0" customWidth="1"/>
    <col min="27" max="30" width="3.57421875" style="0" customWidth="1"/>
    <col min="31" max="32" width="6.28125" style="0" customWidth="1"/>
    <col min="33" max="36" width="3.57421875" style="0" customWidth="1"/>
    <col min="37" max="38" width="6.28125" style="0" customWidth="1"/>
    <col min="39" max="39" width="8.7109375" style="0" customWidth="1"/>
  </cols>
  <sheetData>
    <row r="1" ht="12.75" hidden="1" outlineLevel="1">
      <c r="A1" s="92">
        <f>$J$7</f>
        <v>1</v>
      </c>
    </row>
    <row r="2" spans="2:30" ht="12.75" hidden="1" outlineLevel="1">
      <c r="B2" s="95"/>
      <c r="C2" s="96"/>
      <c r="D2" s="96"/>
      <c r="E2" s="97"/>
      <c r="F2" s="96"/>
      <c r="G2" s="96"/>
      <c r="H2" s="98" t="s">
        <v>192</v>
      </c>
      <c r="I2" s="99" t="s">
        <v>193</v>
      </c>
      <c r="V2" s="95"/>
      <c r="W2" s="96"/>
      <c r="X2" s="96"/>
      <c r="Y2" s="96"/>
      <c r="Z2" s="96"/>
      <c r="AA2" s="98" t="s">
        <v>192</v>
      </c>
      <c r="AB2" s="96"/>
      <c r="AC2" s="98" t="s">
        <v>193</v>
      </c>
      <c r="AD2" s="100"/>
    </row>
    <row r="3" spans="1:30" ht="15" hidden="1" outlineLevel="1">
      <c r="A3" s="94">
        <v>1</v>
      </c>
      <c r="B3" s="101"/>
      <c r="C3" s="345">
        <f>VLOOKUP(A3,G3:I5,A1+1)</f>
        <v>29.9</v>
      </c>
      <c r="D3" s="345"/>
      <c r="E3" s="102"/>
      <c r="F3" s="57"/>
      <c r="G3" s="103">
        <v>1</v>
      </c>
      <c r="H3" s="104">
        <v>29.9</v>
      </c>
      <c r="I3" s="105">
        <v>24.9</v>
      </c>
      <c r="V3" s="106">
        <v>1</v>
      </c>
      <c r="W3" s="57"/>
      <c r="X3" s="348">
        <f>VLOOKUP(V3,Z3:AC5,A1+1)</f>
        <v>90</v>
      </c>
      <c r="Y3" s="348"/>
      <c r="Z3" s="103">
        <v>1</v>
      </c>
      <c r="AA3" s="347">
        <v>90</v>
      </c>
      <c r="AB3" s="347"/>
      <c r="AC3" s="104">
        <v>75</v>
      </c>
      <c r="AD3" s="107"/>
    </row>
    <row r="4" spans="1:37" ht="15" hidden="1" outlineLevel="1">
      <c r="A4" s="94">
        <v>2</v>
      </c>
      <c r="B4" s="101"/>
      <c r="C4" s="346">
        <f>VLOOKUP(A4,G3:I5,A1+1)</f>
        <v>35.9</v>
      </c>
      <c r="D4" s="346"/>
      <c r="E4" s="102"/>
      <c r="F4" s="57"/>
      <c r="G4" s="103">
        <v>2</v>
      </c>
      <c r="H4" s="104">
        <v>35.9</v>
      </c>
      <c r="I4" s="105">
        <v>28.9</v>
      </c>
      <c r="V4" s="106">
        <v>2</v>
      </c>
      <c r="W4" s="57"/>
      <c r="X4" s="349">
        <f>VLOOKUP(V4,Z4:AC6,A1+1)</f>
        <v>108</v>
      </c>
      <c r="Y4" s="349"/>
      <c r="Z4" s="103">
        <v>2</v>
      </c>
      <c r="AA4" s="347">
        <v>108</v>
      </c>
      <c r="AB4" s="347"/>
      <c r="AC4" s="104">
        <v>90</v>
      </c>
      <c r="AD4" s="107"/>
      <c r="AK4">
        <f>Z22/COUNTA(V22:Y22)</f>
        <v>31</v>
      </c>
    </row>
    <row r="5" spans="1:30" ht="15.75" hidden="1" outlineLevel="1" thickBot="1">
      <c r="A5" s="94">
        <v>3</v>
      </c>
      <c r="B5" s="108"/>
      <c r="C5" s="350">
        <f>VLOOKUP(A4,G3:I5,A1+1)</f>
        <v>35.9</v>
      </c>
      <c r="D5" s="350"/>
      <c r="E5" s="109"/>
      <c r="F5" s="110"/>
      <c r="G5" s="111">
        <v>3</v>
      </c>
      <c r="H5" s="112">
        <v>36</v>
      </c>
      <c r="I5" s="113">
        <v>29</v>
      </c>
      <c r="V5" s="114">
        <v>3</v>
      </c>
      <c r="W5" s="110"/>
      <c r="X5" s="353">
        <f>VLOOKUP(V5,Z5:AC7,A1+1)</f>
        <v>108</v>
      </c>
      <c r="Y5" s="353"/>
      <c r="Z5" s="111">
        <v>3</v>
      </c>
      <c r="AA5" s="352">
        <v>108</v>
      </c>
      <c r="AB5" s="352"/>
      <c r="AC5" s="112">
        <v>90</v>
      </c>
      <c r="AD5" s="115"/>
    </row>
    <row r="6" ht="12.75" hidden="1" outlineLevel="1"/>
    <row r="7" spans="1:26" ht="15" customHeight="1" collapsed="1">
      <c r="A7" s="116" t="s">
        <v>194</v>
      </c>
      <c r="B7" s="117"/>
      <c r="C7" s="117"/>
      <c r="D7" s="117"/>
      <c r="E7" s="117"/>
      <c r="F7" s="117"/>
      <c r="G7" s="121">
        <f>'V11'!G7</f>
        <v>8</v>
      </c>
      <c r="H7" s="119"/>
      <c r="I7" s="120" t="s">
        <v>195</v>
      </c>
      <c r="J7" s="121">
        <f>'V11'!J7</f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Z7" s="122"/>
    </row>
    <row r="8" spans="1:39" ht="12.75">
      <c r="A8" s="123"/>
      <c r="B8" s="5"/>
      <c r="C8" s="5"/>
      <c r="D8" s="5"/>
      <c r="E8" s="124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26.25" customHeight="1">
      <c r="A9" s="123"/>
      <c r="B9" s="5"/>
      <c r="C9" s="5"/>
      <c r="D9" s="5"/>
      <c r="F9" s="125" t="s">
        <v>196</v>
      </c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365" t="str">
        <f>'V11'!AF9</f>
        <v>Relegation zur Regionalliga West</v>
      </c>
      <c r="AG9" s="365"/>
      <c r="AH9" s="365"/>
      <c r="AI9" s="365"/>
      <c r="AJ9" s="365"/>
      <c r="AK9" s="365"/>
      <c r="AL9" s="365"/>
      <c r="AM9" s="365"/>
    </row>
    <row r="10" ht="8.25" customHeight="1"/>
    <row r="11" spans="9:35" ht="15">
      <c r="I11" t="s">
        <v>197</v>
      </c>
      <c r="J11" s="351" t="s">
        <v>251</v>
      </c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t="s">
        <v>93</v>
      </c>
      <c r="X11" s="351" t="str">
        <f>'V11'!X11</f>
        <v>Düsseldorf</v>
      </c>
      <c r="Y11" s="351"/>
      <c r="Z11" s="351"/>
      <c r="AA11" s="351"/>
      <c r="AB11" s="351"/>
      <c r="AC11" s="351"/>
      <c r="AD11" t="s">
        <v>198</v>
      </c>
      <c r="AE11" s="127" t="str">
        <f>'V11'!AE11</f>
        <v>27/28.06.2009</v>
      </c>
      <c r="AF11" s="128"/>
      <c r="AG11" s="129"/>
      <c r="AH11" s="129"/>
      <c r="AI11" s="129"/>
    </row>
    <row r="12" spans="11:32" ht="10.5" customHeight="1">
      <c r="K12" s="366" t="s">
        <v>199</v>
      </c>
      <c r="L12" s="366"/>
      <c r="M12" s="366"/>
      <c r="N12" s="366"/>
      <c r="O12" s="366"/>
      <c r="P12" s="366"/>
      <c r="Q12" s="366"/>
      <c r="Z12" s="130" t="s">
        <v>200</v>
      </c>
      <c r="AE12" s="366" t="s">
        <v>201</v>
      </c>
      <c r="AF12" s="366"/>
    </row>
    <row r="13" ht="6" customHeight="1"/>
    <row r="14" spans="1:39" ht="15.75">
      <c r="A14" s="92" t="s">
        <v>202</v>
      </c>
      <c r="F14" s="132">
        <v>1</v>
      </c>
      <c r="G14" s="1" t="s">
        <v>203</v>
      </c>
      <c r="H14" s="1"/>
      <c r="I14" s="1" t="s">
        <v>204</v>
      </c>
      <c r="K14" s="1" t="s">
        <v>44</v>
      </c>
      <c r="L14" s="1"/>
      <c r="P14" s="1" t="s">
        <v>205</v>
      </c>
      <c r="W14" s="1" t="s">
        <v>87</v>
      </c>
      <c r="Y14" s="367" t="str">
        <f>TPVS!B39</f>
        <v>MGC Bad Salzuflen</v>
      </c>
      <c r="Z14" s="367"/>
      <c r="AA14" s="367"/>
      <c r="AB14" s="367"/>
      <c r="AC14" s="367"/>
      <c r="AD14" s="367"/>
      <c r="AE14" s="367"/>
      <c r="AF14" s="367"/>
      <c r="AG14" s="367"/>
      <c r="AH14" s="367"/>
      <c r="AI14" s="367"/>
      <c r="AJ14" s="367"/>
      <c r="AK14" s="367"/>
      <c r="AL14" s="367"/>
      <c r="AM14" s="133"/>
    </row>
    <row r="15" spans="1:38" ht="7.5" customHeight="1">
      <c r="A15" s="123"/>
      <c r="B15" s="5"/>
      <c r="C15" s="5"/>
      <c r="D15" s="5"/>
      <c r="G15" s="5"/>
      <c r="H15" s="357" t="s">
        <v>84</v>
      </c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AA15" s="5"/>
      <c r="AB15" s="5"/>
      <c r="AC15" s="5"/>
      <c r="AD15" s="5"/>
      <c r="AF15" s="134" t="s">
        <v>55</v>
      </c>
      <c r="AG15" s="5"/>
      <c r="AH15" s="5"/>
      <c r="AI15" s="5"/>
      <c r="AJ15" s="5"/>
      <c r="AK15" s="5"/>
      <c r="AL15" s="5"/>
    </row>
    <row r="16" spans="1:39" ht="7.5" customHeight="1">
      <c r="A16" s="123"/>
      <c r="B16" s="5"/>
      <c r="C16" s="5"/>
      <c r="D16" s="5"/>
      <c r="E16" s="135"/>
      <c r="F16" s="375" t="s">
        <v>1</v>
      </c>
      <c r="G16" s="375"/>
      <c r="H16" s="375"/>
      <c r="I16" s="375" t="s">
        <v>2</v>
      </c>
      <c r="J16" s="375"/>
      <c r="K16" s="371" t="s">
        <v>177</v>
      </c>
      <c r="L16" s="136"/>
      <c r="M16" s="137"/>
      <c r="N16" s="138" t="s">
        <v>206</v>
      </c>
      <c r="O16" s="138" t="s">
        <v>206</v>
      </c>
      <c r="P16" s="138" t="s">
        <v>206</v>
      </c>
      <c r="Q16" s="138" t="s">
        <v>206</v>
      </c>
      <c r="R16" s="138" t="s">
        <v>207</v>
      </c>
      <c r="S16" s="138" t="s">
        <v>207</v>
      </c>
      <c r="T16" s="138" t="s">
        <v>208</v>
      </c>
      <c r="U16" s="139" t="s">
        <v>208</v>
      </c>
      <c r="V16" s="140" t="s">
        <v>209</v>
      </c>
      <c r="W16" s="141" t="s">
        <v>209</v>
      </c>
      <c r="X16" s="141" t="s">
        <v>209</v>
      </c>
      <c r="Y16" s="142" t="s">
        <v>209</v>
      </c>
      <c r="Z16" s="143" t="s">
        <v>147</v>
      </c>
      <c r="AA16" s="140" t="s">
        <v>210</v>
      </c>
      <c r="AB16" s="141" t="s">
        <v>210</v>
      </c>
      <c r="AC16" s="141" t="s">
        <v>210</v>
      </c>
      <c r="AD16" s="142" t="s">
        <v>210</v>
      </c>
      <c r="AE16" s="143"/>
      <c r="AF16" s="143"/>
      <c r="AG16" s="361"/>
      <c r="AH16" s="361"/>
      <c r="AI16" s="361"/>
      <c r="AJ16" s="361"/>
      <c r="AK16" s="143"/>
      <c r="AL16" s="143"/>
      <c r="AM16" s="144"/>
    </row>
    <row r="17" spans="5:39" ht="9.75" customHeight="1">
      <c r="E17" s="145" t="s">
        <v>211</v>
      </c>
      <c r="F17" s="376"/>
      <c r="G17" s="376"/>
      <c r="H17" s="376"/>
      <c r="I17" s="376"/>
      <c r="J17" s="376"/>
      <c r="K17" s="372"/>
      <c r="L17" s="146" t="s">
        <v>131</v>
      </c>
      <c r="M17" s="147" t="s">
        <v>132</v>
      </c>
      <c r="N17" s="148" t="s">
        <v>212</v>
      </c>
      <c r="O17" s="148" t="s">
        <v>213</v>
      </c>
      <c r="P17" s="148" t="s">
        <v>212</v>
      </c>
      <c r="Q17" s="148" t="s">
        <v>213</v>
      </c>
      <c r="R17" s="148" t="s">
        <v>212</v>
      </c>
      <c r="S17" s="148" t="s">
        <v>213</v>
      </c>
      <c r="T17" s="148" t="s">
        <v>212</v>
      </c>
      <c r="U17" s="149" t="s">
        <v>213</v>
      </c>
      <c r="V17" s="374" t="s">
        <v>214</v>
      </c>
      <c r="W17" s="374"/>
      <c r="X17" s="374"/>
      <c r="Y17" s="374"/>
      <c r="Z17" s="150" t="s">
        <v>215</v>
      </c>
      <c r="AA17" s="384" t="s">
        <v>214</v>
      </c>
      <c r="AB17" s="384"/>
      <c r="AC17" s="384"/>
      <c r="AD17" s="384"/>
      <c r="AE17" s="150" t="s">
        <v>215</v>
      </c>
      <c r="AF17" s="150" t="s">
        <v>215</v>
      </c>
      <c r="AG17" s="354" t="s">
        <v>214</v>
      </c>
      <c r="AH17" s="354"/>
      <c r="AI17" s="354"/>
      <c r="AJ17" s="354"/>
      <c r="AK17" s="151" t="s">
        <v>215</v>
      </c>
      <c r="AL17" s="151" t="s">
        <v>216</v>
      </c>
      <c r="AM17" s="152" t="s">
        <v>217</v>
      </c>
    </row>
    <row r="18" spans="5:39" ht="9.75" customHeight="1">
      <c r="E18" s="145" t="s">
        <v>218</v>
      </c>
      <c r="F18" s="377"/>
      <c r="G18" s="377"/>
      <c r="H18" s="377"/>
      <c r="I18" s="377"/>
      <c r="J18" s="377"/>
      <c r="K18" s="373"/>
      <c r="L18" s="153"/>
      <c r="M18" s="154"/>
      <c r="N18" s="155"/>
      <c r="O18" s="155"/>
      <c r="P18" s="156" t="s">
        <v>219</v>
      </c>
      <c r="Q18" s="156" t="s">
        <v>219</v>
      </c>
      <c r="R18" s="155"/>
      <c r="S18" s="155"/>
      <c r="T18" s="155"/>
      <c r="U18" s="157"/>
      <c r="V18" s="158">
        <v>1</v>
      </c>
      <c r="W18" s="159">
        <v>2</v>
      </c>
      <c r="X18" s="159">
        <v>3</v>
      </c>
      <c r="Y18" s="160">
        <v>4</v>
      </c>
      <c r="Z18" s="161" t="s">
        <v>220</v>
      </c>
      <c r="AA18" s="158">
        <v>5</v>
      </c>
      <c r="AB18" s="159">
        <v>6</v>
      </c>
      <c r="AC18" s="159">
        <v>7</v>
      </c>
      <c r="AD18" s="160">
        <v>8</v>
      </c>
      <c r="AE18" s="162" t="s">
        <v>221</v>
      </c>
      <c r="AF18" s="162" t="s">
        <v>222</v>
      </c>
      <c r="AG18" s="163">
        <v>9</v>
      </c>
      <c r="AH18" s="164">
        <v>10</v>
      </c>
      <c r="AI18" s="164">
        <v>11</v>
      </c>
      <c r="AJ18" s="165">
        <v>12</v>
      </c>
      <c r="AK18" s="162" t="s">
        <v>223</v>
      </c>
      <c r="AL18" s="162" t="s">
        <v>224</v>
      </c>
      <c r="AM18" s="166" t="s">
        <v>225</v>
      </c>
    </row>
    <row r="19" spans="1:39" ht="12.75" customHeight="1">
      <c r="A19" s="167">
        <v>12</v>
      </c>
      <c r="B19" s="168"/>
      <c r="C19" s="169">
        <f aca="true" t="shared" si="0" ref="C19:C25">$A19</f>
        <v>12</v>
      </c>
      <c r="D19" s="169"/>
      <c r="E19" s="170"/>
      <c r="F19" s="370" t="str">
        <f>IF(VLOOKUP($A19,'[1]Teilnehmer'!$B$9:$O$158,2)=0,"",VLOOKUP($A19,'[1]Teilnehmer'!$B$9:$O$158,2))</f>
        <v>Scheider</v>
      </c>
      <c r="G19" s="370"/>
      <c r="H19" s="370"/>
      <c r="I19" s="364" t="str">
        <f>IF(VLOOKUP($A19,'[1]Teilnehmer'!$B$9:$O$158,3)=0,"",VLOOKUP($A19,'[1]Teilnehmer'!$B$9:$O$158,3))</f>
        <v>Simon</v>
      </c>
      <c r="J19" s="364"/>
      <c r="K19" s="171">
        <f>IF(VLOOKUP($A19,'[1]Teilnehmer'!$B$9:$O$158,4)=0,"",VLOOKUP($A19,'[1]Teilnehmer'!$B$9:$O$158,4))</f>
        <v>43733</v>
      </c>
      <c r="L19" s="172" t="str">
        <f>IF(VLOOKUP($A19,'[1]Teilnehmer'!$B$9:$O$158,5)=0,"",VLOOKUP($A19,'[1]Teilnehmer'!$B$9:$O$158,5))</f>
        <v>x</v>
      </c>
      <c r="M19" s="173">
        <f>IF(VLOOKUP($A19,'[1]Teilnehmer'!$B$9:$O$158,6)=0,"",VLOOKUP($A19,'[1]Teilnehmer'!$B$9:$O$158,6))</f>
      </c>
      <c r="N19" s="173">
        <f>IF(VLOOKUP($A19,'[1]Teilnehmer'!$B$9:$O$158,7)=0,"",VLOOKUP($A19,'[1]Teilnehmer'!$B$9:$O$158,7))</f>
      </c>
      <c r="O19" s="173">
        <f>IF(VLOOKUP($A19,'[1]Teilnehmer'!$B$9:$O$158,8)=0,"",VLOOKUP($A19,'[1]Teilnehmer'!$B$9:$O$158,8))</f>
      </c>
      <c r="P19" s="173">
        <f>IF(VLOOKUP($A19,'[1]Teilnehmer'!$B$9:$O$158,9)=0,"",VLOOKUP($A19,'[1]Teilnehmer'!$B$9:$O$158,9))</f>
      </c>
      <c r="Q19" s="173">
        <f>IF(VLOOKUP($A19,'[1]Teilnehmer'!$B$9:$O$158,10)=0,"",VLOOKUP($A19,'[1]Teilnehmer'!$B$9:$O$158,10))</f>
      </c>
      <c r="R19" s="173">
        <f>IF(VLOOKUP($A19,'[1]Teilnehmer'!$B$9:$O$158,11)=0,"",VLOOKUP($A19,'[1]Teilnehmer'!$B$9:$O$158,11))</f>
      </c>
      <c r="S19" s="173">
        <f>IF(VLOOKUP($A19,'[1]Teilnehmer'!$B$9:$O$158,12)=0,"",VLOOKUP($A19,'[1]Teilnehmer'!$B$9:$O$158,12))</f>
      </c>
      <c r="T19" s="173">
        <f>IF(VLOOKUP($A19,'[1]Teilnehmer'!$B$9:$O$158,13)=0,"",VLOOKUP($A19,'[1]Teilnehmer'!$B$9:$O$158,13))</f>
      </c>
      <c r="U19" s="174">
        <f>IF(VLOOKUP($A19,'[1]Teilnehmer'!$B$9:$O$158,14)=0,"",VLOOKUP($A19,'[1]Teilnehmer'!$B$9:$O$158,14))</f>
      </c>
      <c r="V19" s="175">
        <v>31</v>
      </c>
      <c r="W19" s="176">
        <v>25</v>
      </c>
      <c r="X19" s="176">
        <v>30</v>
      </c>
      <c r="Y19" s="177">
        <v>28</v>
      </c>
      <c r="Z19" s="178">
        <f aca="true" t="shared" si="1" ref="Z19:Z26">IF(SUM($V19:$Y19)=0,"",SUM($V19:$Y19))</f>
        <v>114</v>
      </c>
      <c r="AA19" s="175">
        <v>23</v>
      </c>
      <c r="AB19" s="176">
        <v>26</v>
      </c>
      <c r="AC19" s="176">
        <v>22</v>
      </c>
      <c r="AD19" s="177">
        <v>23</v>
      </c>
      <c r="AE19" s="179">
        <f aca="true" t="shared" si="2" ref="AE19:AE26">IF($G$7&lt;5,"",SUM($AA19:$AD19))</f>
        <v>94</v>
      </c>
      <c r="AF19" s="180">
        <f aca="true" t="shared" si="3" ref="AF19:AF26">IF($G$7&lt;5,"",SUM($V19:$Y19,$AA19:$AD19))</f>
        <v>208</v>
      </c>
      <c r="AG19" s="175"/>
      <c r="AH19" s="176"/>
      <c r="AI19" s="176"/>
      <c r="AJ19" s="177"/>
      <c r="AK19" s="179">
        <f aca="true" t="shared" si="4" ref="AK19:AK26">IF($G$7&lt;9,"",SUM($AG19:$AJ19))</f>
      </c>
      <c r="AL19" s="180">
        <f aca="true" t="shared" si="5" ref="AL19:AL26">IF($G$7&lt;9,"",SUM($V19:$Y19,$AA19:$AD19,$AG19:$AJ19))</f>
      </c>
      <c r="AM19" s="50"/>
    </row>
    <row r="20" spans="1:39" ht="12.75" customHeight="1">
      <c r="A20" s="167">
        <v>13</v>
      </c>
      <c r="B20" s="168"/>
      <c r="C20" s="169">
        <f t="shared" si="0"/>
        <v>13</v>
      </c>
      <c r="D20" s="169"/>
      <c r="E20" s="182"/>
      <c r="F20" s="381" t="str">
        <f>IF(VLOOKUP($A20,'[1]Teilnehmer'!$B$9:$O$158,2)=0,"",VLOOKUP($A20,'[1]Teilnehmer'!$B$9:$O$158,2))</f>
        <v>Kruse</v>
      </c>
      <c r="G20" s="381"/>
      <c r="H20" s="381"/>
      <c r="I20" s="362" t="str">
        <f>IF(VLOOKUP($A20,'[1]Teilnehmer'!$B$9:$O$158,3)=0,"",VLOOKUP($A20,'[1]Teilnehmer'!$B$9:$O$158,3))</f>
        <v>Andre</v>
      </c>
      <c r="J20" s="362"/>
      <c r="K20" s="183">
        <f>IF(VLOOKUP($A20,'[1]Teilnehmer'!$B$9:$O$158,4)=0,"",VLOOKUP($A20,'[1]Teilnehmer'!$B$9:$O$158,4))</f>
        <v>47258</v>
      </c>
      <c r="L20" s="172" t="str">
        <f>IF(VLOOKUP($A20,'[1]Teilnehmer'!$B$9:$O$158,5)=0,"",VLOOKUP($A20,'[1]Teilnehmer'!$B$9:$O$158,5))</f>
        <v>x</v>
      </c>
      <c r="M20" s="173">
        <f>IF(VLOOKUP($A20,'[1]Teilnehmer'!$B$9:$O$158,6)=0,"",VLOOKUP($A20,'[1]Teilnehmer'!$B$9:$O$158,6))</f>
      </c>
      <c r="N20" s="173">
        <f>IF(VLOOKUP($A20,'[1]Teilnehmer'!$B$9:$O$158,7)=0,"",VLOOKUP($A20,'[1]Teilnehmer'!$B$9:$O$158,7))</f>
      </c>
      <c r="O20" s="173">
        <f>IF(VLOOKUP($A20,'[1]Teilnehmer'!$B$9:$O$158,8)=0,"",VLOOKUP($A20,'[1]Teilnehmer'!$B$9:$O$158,8))</f>
      </c>
      <c r="P20" s="173">
        <f>IF(VLOOKUP($A20,'[1]Teilnehmer'!$B$9:$O$158,9)=0,"",VLOOKUP($A20,'[1]Teilnehmer'!$B$9:$O$158,9))</f>
      </c>
      <c r="Q20" s="173">
        <f>IF(VLOOKUP($A20,'[1]Teilnehmer'!$B$9:$O$158,10)=0,"",VLOOKUP($A20,'[1]Teilnehmer'!$B$9:$O$158,10))</f>
      </c>
      <c r="R20" s="173">
        <f>IF(VLOOKUP($A20,'[1]Teilnehmer'!$B$9:$O$158,11)=0,"",VLOOKUP($A20,'[1]Teilnehmer'!$B$9:$O$158,11))</f>
      </c>
      <c r="S20" s="173">
        <f>IF(VLOOKUP($A20,'[1]Teilnehmer'!$B$9:$O$158,12)=0,"",VLOOKUP($A20,'[1]Teilnehmer'!$B$9:$O$158,12))</f>
      </c>
      <c r="T20" s="173">
        <f>IF(VLOOKUP($A20,'[1]Teilnehmer'!$B$9:$O$158,13)=0,"",VLOOKUP($A20,'[1]Teilnehmer'!$B$9:$O$158,13))</f>
      </c>
      <c r="U20" s="174">
        <f>IF(VLOOKUP($A20,'[1]Teilnehmer'!$B$9:$O$158,14)=0,"",VLOOKUP($A20,'[1]Teilnehmer'!$B$9:$O$158,14))</f>
      </c>
      <c r="V20" s="175">
        <v>26</v>
      </c>
      <c r="W20" s="176">
        <v>32</v>
      </c>
      <c r="X20" s="176">
        <v>26</v>
      </c>
      <c r="Y20" s="177">
        <v>32</v>
      </c>
      <c r="Z20" s="179">
        <f t="shared" si="1"/>
        <v>116</v>
      </c>
      <c r="AA20" s="175">
        <v>27</v>
      </c>
      <c r="AB20" s="176">
        <v>24</v>
      </c>
      <c r="AC20" s="176">
        <v>23</v>
      </c>
      <c r="AD20" s="177">
        <v>23</v>
      </c>
      <c r="AE20" s="179">
        <f t="shared" si="2"/>
        <v>97</v>
      </c>
      <c r="AF20" s="179">
        <f t="shared" si="3"/>
        <v>213</v>
      </c>
      <c r="AG20" s="175"/>
      <c r="AH20" s="176"/>
      <c r="AI20" s="176"/>
      <c r="AJ20" s="177"/>
      <c r="AK20" s="179">
        <f t="shared" si="4"/>
      </c>
      <c r="AL20" s="179">
        <f t="shared" si="5"/>
      </c>
      <c r="AM20" s="184"/>
    </row>
    <row r="21" spans="1:39" ht="12.75" customHeight="1">
      <c r="A21" s="167">
        <v>14</v>
      </c>
      <c r="B21" s="168"/>
      <c r="C21" s="169">
        <f t="shared" si="0"/>
        <v>14</v>
      </c>
      <c r="D21" s="169"/>
      <c r="E21" s="182"/>
      <c r="F21" s="381" t="str">
        <f>IF(VLOOKUP($A21,'[1]Teilnehmer'!$B$9:$O$158,2)=0,"",VLOOKUP($A21,'[1]Teilnehmer'!$B$9:$O$158,2))</f>
        <v>Kampmann</v>
      </c>
      <c r="G21" s="381"/>
      <c r="H21" s="381"/>
      <c r="I21" s="362" t="str">
        <f>IF(VLOOKUP($A21,'[1]Teilnehmer'!$B$9:$O$158,3)=0,"",VLOOKUP($A21,'[1]Teilnehmer'!$B$9:$O$158,3))</f>
        <v>Michael</v>
      </c>
      <c r="J21" s="362"/>
      <c r="K21" s="183">
        <f>IF(VLOOKUP($A21,'[1]Teilnehmer'!$B$9:$O$158,4)=0,"",VLOOKUP($A21,'[1]Teilnehmer'!$B$9:$O$158,4))</f>
        <v>45597</v>
      </c>
      <c r="L21" s="172" t="str">
        <f>IF(VLOOKUP($A21,'[1]Teilnehmer'!$B$9:$O$158,5)=0,"",VLOOKUP($A21,'[1]Teilnehmer'!$B$9:$O$158,5))</f>
        <v>x</v>
      </c>
      <c r="M21" s="173">
        <f>IF(VLOOKUP($A21,'[1]Teilnehmer'!$B$9:$O$158,6)=0,"",VLOOKUP($A21,'[1]Teilnehmer'!$B$9:$O$158,6))</f>
      </c>
      <c r="N21" s="173">
        <f>IF(VLOOKUP($A21,'[1]Teilnehmer'!$B$9:$O$158,7)=0,"",VLOOKUP($A21,'[1]Teilnehmer'!$B$9:$O$158,7))</f>
      </c>
      <c r="O21" s="173">
        <f>IF(VLOOKUP($A21,'[1]Teilnehmer'!$B$9:$O$158,8)=0,"",VLOOKUP($A21,'[1]Teilnehmer'!$B$9:$O$158,8))</f>
      </c>
      <c r="P21" s="173">
        <f>IF(VLOOKUP($A21,'[1]Teilnehmer'!$B$9:$O$158,9)=0,"",VLOOKUP($A21,'[1]Teilnehmer'!$B$9:$O$158,9))</f>
      </c>
      <c r="Q21" s="173">
        <f>IF(VLOOKUP($A21,'[1]Teilnehmer'!$B$9:$O$158,10)=0,"",VLOOKUP($A21,'[1]Teilnehmer'!$B$9:$O$158,10))</f>
      </c>
      <c r="R21" s="173">
        <f>IF(VLOOKUP($A21,'[1]Teilnehmer'!$B$9:$O$158,11)=0,"",VLOOKUP($A21,'[1]Teilnehmer'!$B$9:$O$158,11))</f>
      </c>
      <c r="S21" s="173">
        <f>IF(VLOOKUP($A21,'[1]Teilnehmer'!$B$9:$O$158,12)=0,"",VLOOKUP($A21,'[1]Teilnehmer'!$B$9:$O$158,12))</f>
      </c>
      <c r="T21" s="173">
        <f>IF(VLOOKUP($A21,'[1]Teilnehmer'!$B$9:$O$158,13)=0,"",VLOOKUP($A21,'[1]Teilnehmer'!$B$9:$O$158,13))</f>
      </c>
      <c r="U21" s="174">
        <f>IF(VLOOKUP($A21,'[1]Teilnehmer'!$B$9:$O$158,14)=0,"",VLOOKUP($A21,'[1]Teilnehmer'!$B$9:$O$158,14))</f>
      </c>
      <c r="V21" s="175">
        <v>31</v>
      </c>
      <c r="W21" s="176">
        <v>26</v>
      </c>
      <c r="X21" s="176">
        <v>29</v>
      </c>
      <c r="Y21" s="177">
        <v>27</v>
      </c>
      <c r="Z21" s="179">
        <f t="shared" si="1"/>
        <v>113</v>
      </c>
      <c r="AA21" s="175">
        <v>24</v>
      </c>
      <c r="AB21" s="176">
        <v>27</v>
      </c>
      <c r="AC21" s="176">
        <v>26</v>
      </c>
      <c r="AD21" s="177">
        <v>25</v>
      </c>
      <c r="AE21" s="179">
        <f t="shared" si="2"/>
        <v>102</v>
      </c>
      <c r="AF21" s="179">
        <f t="shared" si="3"/>
        <v>215</v>
      </c>
      <c r="AG21" s="175"/>
      <c r="AH21" s="176"/>
      <c r="AI21" s="176"/>
      <c r="AJ21" s="177"/>
      <c r="AK21" s="179">
        <f t="shared" si="4"/>
      </c>
      <c r="AL21" s="179">
        <f t="shared" si="5"/>
      </c>
      <c r="AM21" s="185"/>
    </row>
    <row r="22" spans="1:39" ht="12.75" customHeight="1">
      <c r="A22" s="167">
        <v>15</v>
      </c>
      <c r="B22" s="168"/>
      <c r="C22" s="169">
        <f t="shared" si="0"/>
        <v>15</v>
      </c>
      <c r="D22" s="169"/>
      <c r="E22" s="182"/>
      <c r="F22" s="381" t="str">
        <f>IF(VLOOKUP($A22,'[1]Teilnehmer'!$B$9:$O$158,2)=0,"",VLOOKUP($A22,'[1]Teilnehmer'!$B$9:$O$158,2))</f>
        <v>Meierkord</v>
      </c>
      <c r="G22" s="381"/>
      <c r="H22" s="381"/>
      <c r="I22" s="362" t="str">
        <f>IF(VLOOKUP($A22,'[1]Teilnehmer'!$B$9:$O$158,3)=0,"",VLOOKUP($A22,'[1]Teilnehmer'!$B$9:$O$158,3))</f>
        <v>Ralf</v>
      </c>
      <c r="J22" s="362"/>
      <c r="K22" s="183">
        <f>IF(VLOOKUP($A22,'[1]Teilnehmer'!$B$9:$O$158,4)=0,"",VLOOKUP($A22,'[1]Teilnehmer'!$B$9:$O$158,4))</f>
        <v>47267</v>
      </c>
      <c r="L22" s="172">
        <f>IF(VLOOKUP($A22,'[1]Teilnehmer'!$B$9:$O$158,5)=0,"",VLOOKUP($A22,'[1]Teilnehmer'!$B$9:$O$158,5))</f>
      </c>
      <c r="M22" s="173">
        <f>IF(VLOOKUP($A22,'[1]Teilnehmer'!$B$9:$O$158,6)=0,"",VLOOKUP($A22,'[1]Teilnehmer'!$B$9:$O$158,6))</f>
      </c>
      <c r="N22" s="173" t="str">
        <f>IF(VLOOKUP($A22,'[1]Teilnehmer'!$B$9:$O$158,7)=0,"",VLOOKUP($A22,'[1]Teilnehmer'!$B$9:$O$158,7))</f>
        <v>x</v>
      </c>
      <c r="O22" s="173">
        <f>IF(VLOOKUP($A22,'[1]Teilnehmer'!$B$9:$O$158,8)=0,"",VLOOKUP($A22,'[1]Teilnehmer'!$B$9:$O$158,8))</f>
      </c>
      <c r="P22" s="173">
        <f>IF(VLOOKUP($A22,'[1]Teilnehmer'!$B$9:$O$158,9)=0,"",VLOOKUP($A22,'[1]Teilnehmer'!$B$9:$O$158,9))</f>
      </c>
      <c r="Q22" s="173">
        <f>IF(VLOOKUP($A22,'[1]Teilnehmer'!$B$9:$O$158,10)=0,"",VLOOKUP($A22,'[1]Teilnehmer'!$B$9:$O$158,10))</f>
      </c>
      <c r="R22" s="173">
        <f>IF(VLOOKUP($A22,'[1]Teilnehmer'!$B$9:$O$158,11)=0,"",VLOOKUP($A22,'[1]Teilnehmer'!$B$9:$O$158,11))</f>
      </c>
      <c r="S22" s="173">
        <f>IF(VLOOKUP($A22,'[1]Teilnehmer'!$B$9:$O$158,12)=0,"",VLOOKUP($A22,'[1]Teilnehmer'!$B$9:$O$158,12))</f>
      </c>
      <c r="T22" s="173">
        <f>IF(VLOOKUP($A22,'[1]Teilnehmer'!$B$9:$O$158,13)=0,"",VLOOKUP($A22,'[1]Teilnehmer'!$B$9:$O$158,13))</f>
      </c>
      <c r="U22" s="174">
        <f>IF(VLOOKUP($A22,'[1]Teilnehmer'!$B$9:$O$158,14)=0,"",VLOOKUP($A22,'[1]Teilnehmer'!$B$9:$O$158,14))</f>
      </c>
      <c r="V22" s="175">
        <v>32</v>
      </c>
      <c r="W22" s="176">
        <v>31</v>
      </c>
      <c r="X22" s="176">
        <v>28</v>
      </c>
      <c r="Y22" s="177">
        <v>33</v>
      </c>
      <c r="Z22" s="179">
        <f t="shared" si="1"/>
        <v>124</v>
      </c>
      <c r="AA22" s="175">
        <v>31</v>
      </c>
      <c r="AB22" s="176">
        <v>25</v>
      </c>
      <c r="AC22" s="176">
        <v>27</v>
      </c>
      <c r="AD22" s="177">
        <v>25</v>
      </c>
      <c r="AE22" s="179">
        <f t="shared" si="2"/>
        <v>108</v>
      </c>
      <c r="AF22" s="179">
        <f t="shared" si="3"/>
        <v>232</v>
      </c>
      <c r="AG22" s="175"/>
      <c r="AH22" s="176"/>
      <c r="AI22" s="176"/>
      <c r="AJ22" s="177"/>
      <c r="AK22" s="179">
        <f t="shared" si="4"/>
      </c>
      <c r="AL22" s="179">
        <f t="shared" si="5"/>
      </c>
      <c r="AM22" s="298"/>
    </row>
    <row r="23" spans="1:39" ht="12.75">
      <c r="A23" s="167">
        <v>16</v>
      </c>
      <c r="B23" s="168"/>
      <c r="C23" s="169">
        <f t="shared" si="0"/>
        <v>16</v>
      </c>
      <c r="D23" s="169"/>
      <c r="E23" s="182"/>
      <c r="F23" s="381" t="str">
        <f>IF(VLOOKUP($A23,'[1]Teilnehmer'!$B$9:$O$158,2)=0,"",VLOOKUP($A23,'[1]Teilnehmer'!$B$9:$O$158,2))</f>
        <v>Träger</v>
      </c>
      <c r="G23" s="381"/>
      <c r="H23" s="381"/>
      <c r="I23" s="362" t="str">
        <f>IF(VLOOKUP($A23,'[1]Teilnehmer'!$B$9:$O$158,3)=0,"",VLOOKUP($A23,'[1]Teilnehmer'!$B$9:$O$158,3))</f>
        <v>Harald</v>
      </c>
      <c r="J23" s="362"/>
      <c r="K23" s="183">
        <f>IF(VLOOKUP($A23,'[1]Teilnehmer'!$B$9:$O$158,4)=0,"",VLOOKUP($A23,'[1]Teilnehmer'!$B$9:$O$158,4))</f>
        <v>27087</v>
      </c>
      <c r="L23" s="172" t="str">
        <f>IF(VLOOKUP($A23,'[1]Teilnehmer'!$B$9:$O$158,5)=0,"",VLOOKUP($A23,'[1]Teilnehmer'!$B$9:$O$158,5))</f>
        <v>x</v>
      </c>
      <c r="M23" s="173">
        <f>IF(VLOOKUP($A23,'[1]Teilnehmer'!$B$9:$O$158,6)=0,"",VLOOKUP($A23,'[1]Teilnehmer'!$B$9:$O$158,6))</f>
      </c>
      <c r="N23" s="173">
        <f>IF(VLOOKUP($A23,'[1]Teilnehmer'!$B$9:$O$158,7)=0,"",VLOOKUP($A23,'[1]Teilnehmer'!$B$9:$O$158,7))</f>
      </c>
      <c r="O23" s="173">
        <f>IF(VLOOKUP($A23,'[1]Teilnehmer'!$B$9:$O$158,8)=0,"",VLOOKUP($A23,'[1]Teilnehmer'!$B$9:$O$158,8))</f>
      </c>
      <c r="P23" s="173">
        <f>IF(VLOOKUP($A23,'[1]Teilnehmer'!$B$9:$O$158,9)=0,"",VLOOKUP($A23,'[1]Teilnehmer'!$B$9:$O$158,9))</f>
      </c>
      <c r="Q23" s="173">
        <f>IF(VLOOKUP($A23,'[1]Teilnehmer'!$B$9:$O$158,10)=0,"",VLOOKUP($A23,'[1]Teilnehmer'!$B$9:$O$158,10))</f>
      </c>
      <c r="R23" s="173">
        <f>IF(VLOOKUP($A23,'[1]Teilnehmer'!$B$9:$O$158,11)=0,"",VLOOKUP($A23,'[1]Teilnehmer'!$B$9:$O$158,11))</f>
      </c>
      <c r="S23" s="173">
        <f>IF(VLOOKUP($A23,'[1]Teilnehmer'!$B$9:$O$158,12)=0,"",VLOOKUP($A23,'[1]Teilnehmer'!$B$9:$O$158,12))</f>
      </c>
      <c r="T23" s="173">
        <f>IF(VLOOKUP($A23,'[1]Teilnehmer'!$B$9:$O$158,13)=0,"",VLOOKUP($A23,'[1]Teilnehmer'!$B$9:$O$158,13))</f>
      </c>
      <c r="U23" s="174">
        <f>IF(VLOOKUP($A23,'[1]Teilnehmer'!$B$9:$O$158,14)=0,"",VLOOKUP($A23,'[1]Teilnehmer'!$B$9:$O$158,14))</f>
      </c>
      <c r="V23" s="175">
        <v>33</v>
      </c>
      <c r="W23" s="176">
        <v>30</v>
      </c>
      <c r="X23" s="176">
        <v>28</v>
      </c>
      <c r="Y23" s="177">
        <v>28</v>
      </c>
      <c r="Z23" s="179">
        <f t="shared" si="1"/>
        <v>119</v>
      </c>
      <c r="AA23" s="175">
        <v>32</v>
      </c>
      <c r="AB23" s="176">
        <v>32</v>
      </c>
      <c r="AC23" s="299"/>
      <c r="AD23" s="294"/>
      <c r="AE23" s="179">
        <f t="shared" si="2"/>
        <v>64</v>
      </c>
      <c r="AF23" s="179">
        <f t="shared" si="3"/>
        <v>183</v>
      </c>
      <c r="AG23" s="175"/>
      <c r="AH23" s="176"/>
      <c r="AI23" s="176"/>
      <c r="AJ23" s="177"/>
      <c r="AK23" s="179">
        <f t="shared" si="4"/>
      </c>
      <c r="AL23" s="179">
        <f t="shared" si="5"/>
      </c>
      <c r="AM23" s="186"/>
    </row>
    <row r="24" spans="1:39" ht="12.75" customHeight="1">
      <c r="A24" s="167">
        <v>17</v>
      </c>
      <c r="B24" s="168"/>
      <c r="C24" s="169">
        <f t="shared" si="0"/>
        <v>17</v>
      </c>
      <c r="D24" s="169"/>
      <c r="E24" s="182"/>
      <c r="F24" s="381" t="str">
        <f>IF(VLOOKUP($A24,'[1]Teilnehmer'!$B$9:$O$158,2)=0,"",VLOOKUP($A24,'[1]Teilnehmer'!$B$9:$O$158,2))</f>
        <v>Schröder</v>
      </c>
      <c r="G24" s="381"/>
      <c r="H24" s="381"/>
      <c r="I24" s="362" t="str">
        <f>IF(VLOOKUP($A24,'[1]Teilnehmer'!$B$9:$O$158,3)=0,"",VLOOKUP($A24,'[1]Teilnehmer'!$B$9:$O$158,3))</f>
        <v>Matthias</v>
      </c>
      <c r="J24" s="362"/>
      <c r="K24" s="183">
        <f>IF(VLOOKUP($A24,'[1]Teilnehmer'!$B$9:$O$158,4)=0,"",VLOOKUP($A24,'[1]Teilnehmer'!$B$9:$O$158,4))</f>
        <v>40350</v>
      </c>
      <c r="L24" s="172" t="str">
        <f>IF(VLOOKUP($A24,'[1]Teilnehmer'!$B$9:$O$158,5)=0,"",VLOOKUP($A24,'[1]Teilnehmer'!$B$9:$O$158,5))</f>
        <v>x</v>
      </c>
      <c r="M24" s="173">
        <f>IF(VLOOKUP($A24,'[1]Teilnehmer'!$B$9:$O$158,6)=0,"",VLOOKUP($A24,'[1]Teilnehmer'!$B$9:$O$158,6))</f>
      </c>
      <c r="N24" s="173">
        <f>IF(VLOOKUP($A24,'[1]Teilnehmer'!$B$9:$O$158,7)=0,"",VLOOKUP($A24,'[1]Teilnehmer'!$B$9:$O$158,7))</f>
      </c>
      <c r="O24" s="173">
        <f>IF(VLOOKUP($A24,'[1]Teilnehmer'!$B$9:$O$158,8)=0,"",VLOOKUP($A24,'[1]Teilnehmer'!$B$9:$O$158,8))</f>
      </c>
      <c r="P24" s="173">
        <f>IF(VLOOKUP($A24,'[1]Teilnehmer'!$B$9:$O$158,9)=0,"",VLOOKUP($A24,'[1]Teilnehmer'!$B$9:$O$158,9))</f>
      </c>
      <c r="Q24" s="173">
        <f>IF(VLOOKUP($A24,'[1]Teilnehmer'!$B$9:$O$158,10)=0,"",VLOOKUP($A24,'[1]Teilnehmer'!$B$9:$O$158,10))</f>
      </c>
      <c r="R24" s="173">
        <f>IF(VLOOKUP($A24,'[1]Teilnehmer'!$B$9:$O$158,11)=0,"",VLOOKUP($A24,'[1]Teilnehmer'!$B$9:$O$158,11))</f>
      </c>
      <c r="S24" s="173">
        <f>IF(VLOOKUP($A24,'[1]Teilnehmer'!$B$9:$O$158,12)=0,"",VLOOKUP($A24,'[1]Teilnehmer'!$B$9:$O$158,12))</f>
      </c>
      <c r="T24" s="173">
        <f>IF(VLOOKUP($A24,'[1]Teilnehmer'!$B$9:$O$158,13)=0,"",VLOOKUP($A24,'[1]Teilnehmer'!$B$9:$O$158,13))</f>
      </c>
      <c r="U24" s="174">
        <f>IF(VLOOKUP($A24,'[1]Teilnehmer'!$B$9:$O$158,14)=0,"",VLOOKUP($A24,'[1]Teilnehmer'!$B$9:$O$158,14))</f>
      </c>
      <c r="V24" s="175">
        <v>24</v>
      </c>
      <c r="W24" s="176">
        <v>30</v>
      </c>
      <c r="X24" s="176">
        <v>26</v>
      </c>
      <c r="Y24" s="177">
        <v>30</v>
      </c>
      <c r="Z24" s="179">
        <f t="shared" si="1"/>
        <v>110</v>
      </c>
      <c r="AA24" s="175">
        <v>27</v>
      </c>
      <c r="AB24" s="176">
        <v>28</v>
      </c>
      <c r="AC24" s="176">
        <v>22</v>
      </c>
      <c r="AD24" s="177">
        <v>24</v>
      </c>
      <c r="AE24" s="179">
        <f t="shared" si="2"/>
        <v>101</v>
      </c>
      <c r="AF24" s="179">
        <f t="shared" si="3"/>
        <v>211</v>
      </c>
      <c r="AG24" s="175"/>
      <c r="AH24" s="176"/>
      <c r="AI24" s="176"/>
      <c r="AJ24" s="177"/>
      <c r="AK24" s="179">
        <f t="shared" si="4"/>
      </c>
      <c r="AL24" s="179">
        <f t="shared" si="5"/>
      </c>
      <c r="AM24" s="186"/>
    </row>
    <row r="25" spans="1:39" ht="12.75" customHeight="1">
      <c r="A25" s="167">
        <v>1</v>
      </c>
      <c r="B25" s="168"/>
      <c r="C25" s="169">
        <f t="shared" si="0"/>
        <v>1</v>
      </c>
      <c r="D25" s="169"/>
      <c r="E25" s="188"/>
      <c r="F25" s="363">
        <f>IF(VLOOKUP($A25,'[1]Teilnehmer'!$B$9:$O$158,2)=0,"",VLOOKUP($A25,'[1]Teilnehmer'!$B$9:$O$158,2))</f>
      </c>
      <c r="G25" s="363"/>
      <c r="H25" s="363"/>
      <c r="I25" s="363">
        <f>IF(VLOOKUP($A25,'[1]Teilnehmer'!$B$9:$O$158,3)=0,"",VLOOKUP($A25,'[1]Teilnehmer'!$B$9:$O$158,3))</f>
      </c>
      <c r="J25" s="363"/>
      <c r="K25" s="189"/>
      <c r="L25" s="172">
        <f>IF(VLOOKUP($A25,'[1]Teilnehmer'!$B$9:$O$158,5)=0,"",VLOOKUP($A25,'[1]Teilnehmer'!$B$9:$O$158,5))</f>
      </c>
      <c r="M25" s="173">
        <f>IF(VLOOKUP($A25,'[1]Teilnehmer'!$B$9:$O$158,6)=0,"",VLOOKUP($A25,'[1]Teilnehmer'!$B$9:$O$158,6))</f>
      </c>
      <c r="N25" s="173">
        <f>IF(VLOOKUP($A25,'[1]Teilnehmer'!$B$9:$O$158,7)=0,"",VLOOKUP($A25,'[1]Teilnehmer'!$B$9:$O$158,7))</f>
      </c>
      <c r="O25" s="173">
        <f>IF(VLOOKUP($A25,'[1]Teilnehmer'!$B$9:$O$158,8)=0,"",VLOOKUP($A25,'[1]Teilnehmer'!$B$9:$O$158,8))</f>
      </c>
      <c r="P25" s="173">
        <f>IF(VLOOKUP($A25,'[1]Teilnehmer'!$B$9:$O$158,9)=0,"",VLOOKUP($A25,'[1]Teilnehmer'!$B$9:$O$158,9))</f>
      </c>
      <c r="Q25" s="173">
        <f>IF(VLOOKUP($A25,'[1]Teilnehmer'!$B$9:$O$158,10)=0,"",VLOOKUP($A25,'[1]Teilnehmer'!$B$9:$O$158,10))</f>
      </c>
      <c r="R25" s="173">
        <f>IF(VLOOKUP($A25,'[1]Teilnehmer'!$B$9:$O$158,11)=0,"",VLOOKUP($A25,'[1]Teilnehmer'!$B$9:$O$158,11))</f>
      </c>
      <c r="S25" s="173">
        <f>IF(VLOOKUP($A25,'[1]Teilnehmer'!$B$9:$O$158,12)=0,"",VLOOKUP($A25,'[1]Teilnehmer'!$B$9:$O$158,12))</f>
      </c>
      <c r="T25" s="173">
        <f>IF(VLOOKUP($A25,'[1]Teilnehmer'!$B$9:$O$158,13)=0,"",VLOOKUP($A25,'[1]Teilnehmer'!$B$9:$O$158,13))</f>
      </c>
      <c r="U25" s="174">
        <f>IF(VLOOKUP($A25,'[1]Teilnehmer'!$B$9:$O$158,14)=0,"",VLOOKUP($A25,'[1]Teilnehmer'!$B$9:$O$158,14))</f>
      </c>
      <c r="V25" s="175"/>
      <c r="W25" s="176"/>
      <c r="X25" s="176"/>
      <c r="Y25" s="177"/>
      <c r="Z25" s="179">
        <f t="shared" si="1"/>
      </c>
      <c r="AA25" s="175"/>
      <c r="AB25" s="176"/>
      <c r="AC25" s="176"/>
      <c r="AD25" s="177"/>
      <c r="AE25" s="179">
        <f t="shared" si="2"/>
        <v>0</v>
      </c>
      <c r="AF25" s="179">
        <f t="shared" si="3"/>
        <v>0</v>
      </c>
      <c r="AG25" s="175"/>
      <c r="AH25" s="176"/>
      <c r="AI25" s="176"/>
      <c r="AJ25" s="177"/>
      <c r="AK25" s="179">
        <f t="shared" si="4"/>
      </c>
      <c r="AL25" s="179">
        <f t="shared" si="5"/>
      </c>
      <c r="AM25" s="190" t="s">
        <v>226</v>
      </c>
    </row>
    <row r="26" spans="1:39" ht="12.75">
      <c r="A26" s="167">
        <v>18</v>
      </c>
      <c r="B26" s="191" t="s">
        <v>227</v>
      </c>
      <c r="C26" s="169">
        <f>$A26+0.1</f>
        <v>18.1</v>
      </c>
      <c r="D26" s="169"/>
      <c r="E26" s="192"/>
      <c r="F26" s="382" t="str">
        <f>IF(VLOOKUP($A26,'[1]Teilnehmer'!$B$9:$O$158,2)=0,"",VLOOKUP($A26,'[1]Teilnehmer'!$B$9:$O$158,2))</f>
        <v>Jacobi</v>
      </c>
      <c r="G26" s="382"/>
      <c r="H26" s="382"/>
      <c r="I26" s="382" t="str">
        <f>IF(VLOOKUP($A26,'[1]Teilnehmer'!$B$9:$O$158,3)=0,"",VLOOKUP($A26,'[1]Teilnehmer'!$B$9:$O$158,3))</f>
        <v>Frank</v>
      </c>
      <c r="J26" s="382"/>
      <c r="K26" s="193">
        <f>IF(VLOOKUP($A26,'[1]Teilnehmer'!$B$9:$O$158,4)=0,"",VLOOKUP($A26,'[1]Teilnehmer'!$B$9:$O$158,4))</f>
        <v>47260</v>
      </c>
      <c r="L26" s="194" t="str">
        <f>IF(VLOOKUP($A26,'[1]Teilnehmer'!$B$9:$O$158,5)=0,"",VLOOKUP($A26,'[1]Teilnehmer'!$B$9:$O$158,5))</f>
        <v>x</v>
      </c>
      <c r="M26" s="195">
        <f>IF(VLOOKUP($A26,'[1]Teilnehmer'!$B$9:$O$158,6)=0,"",VLOOKUP($A26,'[1]Teilnehmer'!$B$9:$O$158,6))</f>
      </c>
      <c r="N26" s="195">
        <f>IF(VLOOKUP($A26,'[1]Teilnehmer'!$B$9:$O$158,7)=0,"",VLOOKUP($A26,'[1]Teilnehmer'!$B$9:$O$158,7))</f>
      </c>
      <c r="O26" s="195">
        <f>IF(VLOOKUP($A26,'[1]Teilnehmer'!$B$9:$O$158,8)=0,"",VLOOKUP($A26,'[1]Teilnehmer'!$B$9:$O$158,8))</f>
      </c>
      <c r="P26" s="195">
        <f>IF(VLOOKUP($A26,'[1]Teilnehmer'!$B$9:$O$158,9)=0,"",VLOOKUP($A26,'[1]Teilnehmer'!$B$9:$O$158,9))</f>
      </c>
      <c r="Q26" s="195">
        <f>IF(VLOOKUP($A26,'[1]Teilnehmer'!$B$9:$O$158,10)=0,"",VLOOKUP($A26,'[1]Teilnehmer'!$B$9:$O$158,10))</f>
      </c>
      <c r="R26" s="195">
        <f>IF(VLOOKUP($A26,'[1]Teilnehmer'!$B$9:$O$158,11)=0,"",VLOOKUP($A26,'[1]Teilnehmer'!$B$9:$O$158,11))</f>
      </c>
      <c r="S26" s="195">
        <f>IF(VLOOKUP($A26,'[1]Teilnehmer'!$B$9:$O$158,12)=0,"",VLOOKUP($A26,'[1]Teilnehmer'!$B$9:$O$158,12))</f>
      </c>
      <c r="T26" s="195">
        <f>IF(VLOOKUP($A26,'[1]Teilnehmer'!$B$9:$O$158,13)=0,"",VLOOKUP($A26,'[1]Teilnehmer'!$B$9:$O$158,13))</f>
      </c>
      <c r="U26" s="196">
        <f>IF(VLOOKUP($A26,'[1]Teilnehmer'!$B$9:$O$158,14)=0,"",VLOOKUP($A26,'[1]Teilnehmer'!$B$9:$O$158,14))</f>
      </c>
      <c r="V26" s="175"/>
      <c r="W26" s="197"/>
      <c r="X26" s="295"/>
      <c r="Y26" s="198"/>
      <c r="Z26" s="199">
        <f t="shared" si="1"/>
      </c>
      <c r="AA26" s="175"/>
      <c r="AB26" s="176"/>
      <c r="AC26" s="300">
        <v>22</v>
      </c>
      <c r="AD26" s="301">
        <v>21</v>
      </c>
      <c r="AE26" s="179">
        <f t="shared" si="2"/>
        <v>43</v>
      </c>
      <c r="AF26" s="179">
        <f t="shared" si="3"/>
        <v>43</v>
      </c>
      <c r="AG26" s="175"/>
      <c r="AH26" s="176"/>
      <c r="AI26" s="176"/>
      <c r="AJ26" s="177"/>
      <c r="AK26" s="179">
        <f t="shared" si="4"/>
      </c>
      <c r="AL26" s="179">
        <f t="shared" si="5"/>
      </c>
      <c r="AM26" s="186" t="s">
        <v>228</v>
      </c>
    </row>
    <row r="27" spans="1:39" ht="12.75" customHeight="1">
      <c r="A27" s="200"/>
      <c r="B27" s="201"/>
      <c r="C27" s="169"/>
      <c r="D27" s="168"/>
      <c r="E27" s="202"/>
      <c r="F27" s="203"/>
      <c r="G27" s="204"/>
      <c r="H27" s="204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5"/>
      <c r="V27" s="206">
        <f aca="true" t="shared" si="6" ref="V27:AL27">IF($A$14="EIN","",IF(SUM(V19:V26)=0,"",SUM(V19:V26)))</f>
        <v>177</v>
      </c>
      <c r="W27" s="207">
        <f t="shared" si="6"/>
        <v>174</v>
      </c>
      <c r="X27" s="207">
        <f t="shared" si="6"/>
        <v>167</v>
      </c>
      <c r="Y27" s="208">
        <f t="shared" si="6"/>
        <v>178</v>
      </c>
      <c r="Z27" s="209">
        <f t="shared" si="6"/>
        <v>696</v>
      </c>
      <c r="AA27" s="210">
        <f t="shared" si="6"/>
        <v>164</v>
      </c>
      <c r="AB27" s="207">
        <f t="shared" si="6"/>
        <v>162</v>
      </c>
      <c r="AC27" s="302">
        <f t="shared" si="6"/>
        <v>142</v>
      </c>
      <c r="AD27" s="303">
        <f t="shared" si="6"/>
        <v>141</v>
      </c>
      <c r="AE27" s="209">
        <f t="shared" si="6"/>
        <v>609</v>
      </c>
      <c r="AF27" s="209">
        <f t="shared" si="6"/>
        <v>1305</v>
      </c>
      <c r="AG27" s="210">
        <f t="shared" si="6"/>
      </c>
      <c r="AH27" s="207">
        <f t="shared" si="6"/>
      </c>
      <c r="AI27" s="207">
        <f t="shared" si="6"/>
      </c>
      <c r="AJ27" s="208">
        <f t="shared" si="6"/>
      </c>
      <c r="AK27" s="209">
        <f t="shared" si="6"/>
      </c>
      <c r="AL27" s="209">
        <f t="shared" si="6"/>
      </c>
      <c r="AM27" s="211"/>
    </row>
    <row r="28" spans="1:39" s="5" customFormat="1" ht="6" customHeight="1">
      <c r="A28" s="200"/>
      <c r="B28" s="201"/>
      <c r="C28" s="169"/>
      <c r="D28" s="168"/>
      <c r="E28" s="202"/>
      <c r="F28" s="203"/>
      <c r="G28" s="204"/>
      <c r="H28" s="204"/>
      <c r="I28" s="203"/>
      <c r="J28" s="203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3"/>
      <c r="W28" s="213"/>
      <c r="X28" s="213"/>
      <c r="Y28" s="213"/>
      <c r="Z28" s="214"/>
      <c r="AA28" s="213"/>
      <c r="AB28" s="213"/>
      <c r="AC28" s="304"/>
      <c r="AD28" s="304"/>
      <c r="AE28" s="214"/>
      <c r="AF28" s="214"/>
      <c r="AG28" s="213"/>
      <c r="AH28" s="213"/>
      <c r="AI28" s="213"/>
      <c r="AJ28" s="213"/>
      <c r="AK28" s="214"/>
      <c r="AL28" s="215"/>
      <c r="AM28" s="213"/>
    </row>
    <row r="29" spans="1:39" ht="12.75" customHeight="1">
      <c r="A29" s="167">
        <v>18</v>
      </c>
      <c r="B29" s="5"/>
      <c r="C29" s="169">
        <f>$A29+0.2</f>
        <v>18.2</v>
      </c>
      <c r="D29" s="134"/>
      <c r="E29" s="216"/>
      <c r="F29" s="370" t="str">
        <f>IF(VLOOKUP($A29,'[1]Teilnehmer'!$B$9:$O$158,2)=0,"",VLOOKUP($A29,'[1]Teilnehmer'!$B$9:$O$158,2))</f>
        <v>Jacobi</v>
      </c>
      <c r="G29" s="370"/>
      <c r="H29" s="370"/>
      <c r="I29" s="370" t="str">
        <f>IF(VLOOKUP($A29,'[1]Teilnehmer'!$B$9:$O$158,3)=0,"",VLOOKUP($A29,'[1]Teilnehmer'!$B$9:$O$158,3))</f>
        <v>Frank</v>
      </c>
      <c r="J29" s="370"/>
      <c r="K29" s="217">
        <f>IF(VLOOKUP($A29,'[1]Teilnehmer'!$B$9:$O$158,4)=0,"",VLOOKUP($A29,'[1]Teilnehmer'!$B$9:$O$158,4))</f>
        <v>47260</v>
      </c>
      <c r="L29" s="218" t="str">
        <f>IF(VLOOKUP($A29,'[1]Teilnehmer'!$B$9:$O$158,5)=0,"",VLOOKUP($A29,'[1]Teilnehmer'!$B$9:$O$158,5))</f>
        <v>x</v>
      </c>
      <c r="M29" s="219">
        <f>IF(VLOOKUP($A29,'[1]Teilnehmer'!$B$9:$O$158,6)=0,"",VLOOKUP($A29,'[1]Teilnehmer'!$B$9:$O$158,6))</f>
      </c>
      <c r="N29" s="219">
        <f>IF(VLOOKUP($A29,'[1]Teilnehmer'!$B$9:$O$158,7)=0,"",VLOOKUP($A29,'[1]Teilnehmer'!$B$9:$O$158,7))</f>
      </c>
      <c r="O29" s="219">
        <f>IF(VLOOKUP($A29,'[1]Teilnehmer'!$B$9:$O$158,8)=0,"",VLOOKUP($A29,'[1]Teilnehmer'!$B$9:$O$158,8))</f>
      </c>
      <c r="P29" s="219">
        <f>IF(VLOOKUP($A29,'[1]Teilnehmer'!$B$9:$O$158,9)=0,"",VLOOKUP($A29,'[1]Teilnehmer'!$B$9:$O$158,9))</f>
      </c>
      <c r="Q29" s="219">
        <f>IF(VLOOKUP($A29,'[1]Teilnehmer'!$B$9:$O$158,10)=0,"",VLOOKUP($A29,'[1]Teilnehmer'!$B$9:$O$158,10))</f>
      </c>
      <c r="R29" s="219">
        <f>IF(VLOOKUP($A29,'[1]Teilnehmer'!$B$9:$O$158,11)=0,"",VLOOKUP($A29,'[1]Teilnehmer'!$B$9:$O$158,11))</f>
      </c>
      <c r="S29" s="219">
        <f>IF(VLOOKUP($A29,'[1]Teilnehmer'!$B$9:$O$158,12)=0,"",VLOOKUP($A29,'[1]Teilnehmer'!$B$9:$O$158,12))</f>
      </c>
      <c r="T29" s="219">
        <f>IF(VLOOKUP($A29,'[1]Teilnehmer'!$B$9:$O$158,13)=0,"",VLOOKUP($A29,'[1]Teilnehmer'!$B$9:$O$158,13))</f>
      </c>
      <c r="U29" s="220">
        <f>IF(VLOOKUP($A29,'[1]Teilnehmer'!$B$9:$O$158,14)=0,"",VLOOKUP($A29,'[1]Teilnehmer'!$B$9:$O$158,14))</f>
      </c>
      <c r="V29" s="221">
        <v>30</v>
      </c>
      <c r="W29" s="222">
        <v>33</v>
      </c>
      <c r="X29" s="222">
        <v>29</v>
      </c>
      <c r="Y29" s="223">
        <v>31</v>
      </c>
      <c r="Z29" s="224">
        <f>IF(SUM($V29:$Y29)=0,"",SUM($V29:$Y29))</f>
        <v>123</v>
      </c>
      <c r="AA29" s="221">
        <v>25</v>
      </c>
      <c r="AB29" s="222">
        <v>22</v>
      </c>
      <c r="AC29" s="305">
        <v>22</v>
      </c>
      <c r="AD29" s="306">
        <v>21</v>
      </c>
      <c r="AE29" s="224">
        <f>IF($G$7&lt;5,"",SUM($AA29:$AD29))</f>
        <v>90</v>
      </c>
      <c r="AF29" s="224">
        <f>IF($G$7&lt;5,"",SUM($V29:$Y29,$AA29:$AD29))</f>
        <v>213</v>
      </c>
      <c r="AG29" s="221"/>
      <c r="AH29" s="222"/>
      <c r="AI29" s="222"/>
      <c r="AJ29" s="223"/>
      <c r="AK29" s="224">
        <f>IF($G$7&lt;9,"",SUM($AG29:$AJ29))</f>
      </c>
      <c r="AL29" s="224">
        <f>IF($G$7&lt;9,"",SUM($V29:$Y29,$AA29:$AD29,$AG29:$AJ29))</f>
      </c>
      <c r="AM29" s="225"/>
    </row>
    <row r="30" spans="1:39" ht="12.75" customHeight="1">
      <c r="A30" s="167">
        <v>16</v>
      </c>
      <c r="B30" s="5"/>
      <c r="C30" s="169">
        <f>$A30+0.2</f>
        <v>16.2</v>
      </c>
      <c r="D30" s="226"/>
      <c r="E30" s="227"/>
      <c r="F30" s="369" t="str">
        <f>IF(VLOOKUP($A30,'[1]Teilnehmer'!$B$9:$O$158,2)=0,"",VLOOKUP($A30,'[1]Teilnehmer'!$B$9:$O$158,2))</f>
        <v>Träger</v>
      </c>
      <c r="G30" s="369"/>
      <c r="H30" s="369"/>
      <c r="I30" s="369" t="str">
        <f>IF(VLOOKUP($A30,'[1]Teilnehmer'!$B$9:$O$158,3)=0,"",VLOOKUP($A30,'[1]Teilnehmer'!$B$9:$O$158,3))</f>
        <v>Harald</v>
      </c>
      <c r="J30" s="369"/>
      <c r="K30" s="193">
        <f>IF(VLOOKUP($A30,'[1]Teilnehmer'!$B$9:$O$158,4)=0,"",VLOOKUP($A30,'[1]Teilnehmer'!$B$9:$O$158,4))</f>
        <v>27087</v>
      </c>
      <c r="L30" s="194" t="str">
        <f>IF(VLOOKUP($A30,'[1]Teilnehmer'!$B$9:$O$158,5)=0,"",VLOOKUP($A30,'[1]Teilnehmer'!$B$9:$O$158,5))</f>
        <v>x</v>
      </c>
      <c r="M30" s="195">
        <f>IF(VLOOKUP($A30,'[1]Teilnehmer'!$B$9:$O$158,6)=0,"",VLOOKUP($A30,'[1]Teilnehmer'!$B$9:$O$158,6))</f>
      </c>
      <c r="N30" s="195">
        <f>IF(VLOOKUP($A30,'[1]Teilnehmer'!$B$9:$O$158,7)=0,"",VLOOKUP($A30,'[1]Teilnehmer'!$B$9:$O$158,7))</f>
      </c>
      <c r="O30" s="195">
        <f>IF(VLOOKUP($A30,'[1]Teilnehmer'!$B$9:$O$158,8)=0,"",VLOOKUP($A30,'[1]Teilnehmer'!$B$9:$O$158,8))</f>
      </c>
      <c r="P30" s="195">
        <f>IF(VLOOKUP($A30,'[1]Teilnehmer'!$B$9:$O$158,9)=0,"",VLOOKUP($A30,'[1]Teilnehmer'!$B$9:$O$158,9))</f>
      </c>
      <c r="Q30" s="195">
        <f>IF(VLOOKUP($A30,'[1]Teilnehmer'!$B$9:$O$158,10)=0,"",VLOOKUP($A30,'[1]Teilnehmer'!$B$9:$O$158,10))</f>
      </c>
      <c r="R30" s="195">
        <f>IF(VLOOKUP($A30,'[1]Teilnehmer'!$B$9:$O$158,11)=0,"",VLOOKUP($A30,'[1]Teilnehmer'!$B$9:$O$158,11))</f>
      </c>
      <c r="S30" s="195">
        <f>IF(VLOOKUP($A30,'[1]Teilnehmer'!$B$9:$O$158,12)=0,"",VLOOKUP($A30,'[1]Teilnehmer'!$B$9:$O$158,12))</f>
      </c>
      <c r="T30" s="195">
        <f>IF(VLOOKUP($A30,'[1]Teilnehmer'!$B$9:$O$158,13)=0,"",VLOOKUP($A30,'[1]Teilnehmer'!$B$9:$O$158,13))</f>
      </c>
      <c r="U30" s="196">
        <f>IF(VLOOKUP($A30,'[1]Teilnehmer'!$B$9:$O$158,14)=0,"",VLOOKUP($A30,'[1]Teilnehmer'!$B$9:$O$158,14))</f>
      </c>
      <c r="V30" s="228">
        <v>32</v>
      </c>
      <c r="W30" s="197">
        <v>30</v>
      </c>
      <c r="X30" s="197">
        <v>28</v>
      </c>
      <c r="Y30" s="198">
        <v>28</v>
      </c>
      <c r="Z30" s="229">
        <f>IF(SUM($V30:$Y30)=0,"",SUM($V30:$Y30))</f>
        <v>118</v>
      </c>
      <c r="AA30" s="228">
        <v>32</v>
      </c>
      <c r="AB30" s="197">
        <v>32</v>
      </c>
      <c r="AC30" s="295">
        <v>26</v>
      </c>
      <c r="AD30" s="307">
        <v>23</v>
      </c>
      <c r="AE30" s="229">
        <f>IF($G$7&lt;5,"",SUM($AA30:$AD30))</f>
        <v>113</v>
      </c>
      <c r="AF30" s="229">
        <f>IF($G$7&lt;5,"",SUM($V30:$Y30,$AA30:$AD30))</f>
        <v>231</v>
      </c>
      <c r="AG30" s="230"/>
      <c r="AH30" s="197"/>
      <c r="AI30" s="197"/>
      <c r="AJ30" s="198"/>
      <c r="AK30" s="229">
        <f>IF($G$7&lt;9,"",SUM($AG30:$AJ30))</f>
      </c>
      <c r="AL30" s="229">
        <f>IF($G$7&lt;9,"",SUM($V30:$Y30,$AA30:$AD30,$AG30:$AJ30))</f>
      </c>
      <c r="AM30" s="231"/>
    </row>
    <row r="31" spans="1:39" ht="12.75" customHeight="1">
      <c r="A31" s="123"/>
      <c r="B31" s="5"/>
      <c r="C31" s="5"/>
      <c r="D31" s="5"/>
      <c r="E31" s="124"/>
      <c r="F31" s="232"/>
      <c r="G31" s="5"/>
      <c r="H31" s="5"/>
      <c r="I31" s="233"/>
      <c r="J31" s="5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34"/>
      <c r="W31" s="234"/>
      <c r="X31" s="234"/>
      <c r="Y31" s="234"/>
      <c r="Z31" s="235"/>
      <c r="AA31" s="234"/>
      <c r="AB31" s="234"/>
      <c r="AC31" s="234"/>
      <c r="AD31" s="234"/>
      <c r="AE31" s="235"/>
      <c r="AF31" s="235"/>
      <c r="AG31" s="234"/>
      <c r="AH31" s="234"/>
      <c r="AI31" s="234"/>
      <c r="AJ31" s="234"/>
      <c r="AK31" s="236"/>
      <c r="AL31" s="236"/>
      <c r="AM31" s="234"/>
    </row>
    <row r="32" spans="1:39" ht="15" customHeight="1">
      <c r="A32" s="92"/>
      <c r="B32" s="238"/>
      <c r="C32" s="238"/>
      <c r="D32" s="238"/>
      <c r="E32" s="239"/>
      <c r="F32" s="132"/>
      <c r="G32" s="57" t="s">
        <v>229</v>
      </c>
      <c r="H32" s="57"/>
      <c r="I32" s="57" t="s">
        <v>230</v>
      </c>
      <c r="J32" s="5"/>
      <c r="K32" s="57" t="s">
        <v>231</v>
      </c>
      <c r="L32" s="57"/>
      <c r="M32" s="57" t="s">
        <v>232</v>
      </c>
      <c r="N32" s="57"/>
      <c r="O32" s="57"/>
      <c r="P32" s="57"/>
      <c r="Q32" s="57"/>
      <c r="R32" s="57" t="s">
        <v>44</v>
      </c>
      <c r="S32" s="57"/>
      <c r="T32" s="57"/>
      <c r="U32" s="57"/>
      <c r="V32" s="234"/>
      <c r="W32" s="234"/>
      <c r="X32" s="57" t="s">
        <v>205</v>
      </c>
      <c r="Y32" s="240"/>
      <c r="Z32" s="235"/>
      <c r="AA32" s="234"/>
      <c r="AB32" s="234"/>
      <c r="AC32" s="234"/>
      <c r="AD32" s="234"/>
      <c r="AE32" s="235"/>
      <c r="AF32" s="235"/>
      <c r="AG32" s="234"/>
      <c r="AH32" s="234"/>
      <c r="AI32" s="234"/>
      <c r="AJ32" s="234"/>
      <c r="AK32" s="235"/>
      <c r="AL32" s="235"/>
      <c r="AM32" s="240"/>
    </row>
    <row r="33" spans="6:39" ht="3" customHeight="1">
      <c r="F33" s="232"/>
      <c r="G33" s="5"/>
      <c r="H33" s="242"/>
      <c r="I33" s="243"/>
      <c r="J33" s="244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245"/>
      <c r="W33" s="245"/>
      <c r="X33" s="245"/>
      <c r="Y33" s="240"/>
      <c r="Z33" s="235"/>
      <c r="AA33" s="234"/>
      <c r="AB33" s="234"/>
      <c r="AC33" s="234"/>
      <c r="AD33" s="234"/>
      <c r="AE33" s="235"/>
      <c r="AF33" s="235"/>
      <c r="AG33" s="234"/>
      <c r="AH33" s="234"/>
      <c r="AI33" s="234"/>
      <c r="AJ33" s="234"/>
      <c r="AK33" s="235"/>
      <c r="AL33" s="235"/>
      <c r="AM33" s="240"/>
    </row>
    <row r="34" spans="1:39" ht="12.75" customHeight="1">
      <c r="A34" s="167">
        <v>1</v>
      </c>
      <c r="B34" s="246"/>
      <c r="C34" s="169">
        <f>$A34</f>
        <v>1</v>
      </c>
      <c r="D34" s="247"/>
      <c r="E34" s="248"/>
      <c r="F34" s="370">
        <f>IF(VLOOKUP($A34,'[1]Teilnehmer'!$B$9:$O$158,2)=0,"",VLOOKUP($A34,'[1]Teilnehmer'!$B$9:$O$158,2))</f>
      </c>
      <c r="G34" s="370"/>
      <c r="H34" s="370"/>
      <c r="I34" s="364">
        <f>IF(VLOOKUP($A34,'[1]Teilnehmer'!$B$9:$O$158,3)=0,"",VLOOKUP($A34,'[1]Teilnehmer'!$B$9:$O$158,3))</f>
      </c>
      <c r="J34" s="364"/>
      <c r="K34" s="171">
        <f>IF(VLOOKUP($A34,'[1]Teilnehmer'!$B$9:$O$158,4)=0,"",VLOOKUP($A34,'[1]Teilnehmer'!$B$9:$O$158,4))</f>
      </c>
      <c r="L34" s="218">
        <f>IF(VLOOKUP($A34,'[1]Teilnehmer'!$B$9:$O$158,5)=0,"",VLOOKUP($A34,'[1]Teilnehmer'!$B$9:$O$158,5))</f>
      </c>
      <c r="M34" s="219">
        <f>IF(VLOOKUP($A34,'[1]Teilnehmer'!$B$9:$O$158,6)=0,"",VLOOKUP($A34,'[1]Teilnehmer'!$B$9:$O$158,6))</f>
      </c>
      <c r="N34" s="219">
        <f>IF(VLOOKUP($A34,'[1]Teilnehmer'!$B$9:$O$158,7)=0,"",VLOOKUP($A34,'[1]Teilnehmer'!$B$9:$O$158,7))</f>
      </c>
      <c r="O34" s="219">
        <f>IF(VLOOKUP($A34,'[1]Teilnehmer'!$B$9:$O$158,8)=0,"",VLOOKUP($A34,'[1]Teilnehmer'!$B$9:$O$158,8))</f>
      </c>
      <c r="P34" s="219">
        <f>IF(VLOOKUP($A34,'[1]Teilnehmer'!$B$9:$O$158,9)=0,"",VLOOKUP($A34,'[1]Teilnehmer'!$B$9:$O$158,9))</f>
      </c>
      <c r="Q34" s="219">
        <f>IF(VLOOKUP($A34,'[1]Teilnehmer'!$B$9:$O$158,10)=0,"",VLOOKUP($A34,'[1]Teilnehmer'!$B$9:$O$158,10))</f>
      </c>
      <c r="R34" s="219">
        <f>IF(VLOOKUP($A34,'[1]Teilnehmer'!$B$9:$O$158,11)=0,"",VLOOKUP($A34,'[1]Teilnehmer'!$B$9:$O$158,11))</f>
      </c>
      <c r="S34" s="219">
        <f>IF(VLOOKUP($A34,'[1]Teilnehmer'!$B$9:$O$158,12)=0,"",VLOOKUP($A34,'[1]Teilnehmer'!$B$9:$O$158,12))</f>
      </c>
      <c r="T34" s="219">
        <f>IF(VLOOKUP($A34,'[1]Teilnehmer'!$B$9:$O$158,13)=0,"",VLOOKUP($A34,'[1]Teilnehmer'!$B$9:$O$158,13))</f>
      </c>
      <c r="U34" s="220">
        <f>IF(VLOOKUP($A34,'[1]Teilnehmer'!$B$9:$O$158,14)=0,"",VLOOKUP($A34,'[1]Teilnehmer'!$B$9:$O$158,14))</f>
      </c>
      <c r="V34" s="221"/>
      <c r="W34" s="222"/>
      <c r="X34" s="222"/>
      <c r="Y34" s="223"/>
      <c r="Z34" s="224">
        <f>IF(SUM($V34:$Y34)=0,"",SUM($V34:$Y34))</f>
      </c>
      <c r="AA34" s="221"/>
      <c r="AB34" s="222"/>
      <c r="AC34" s="222"/>
      <c r="AD34" s="223"/>
      <c r="AE34" s="224">
        <f>IF($G$7&lt;5,"",SUM($AA34:$AD34))</f>
        <v>0</v>
      </c>
      <c r="AF34" s="178">
        <f>IF($G$7&lt;5,"",SUM($V34:$Y34,$AA34:$AD34))</f>
        <v>0</v>
      </c>
      <c r="AG34" s="249"/>
      <c r="AH34" s="222"/>
      <c r="AI34" s="222"/>
      <c r="AJ34" s="223"/>
      <c r="AK34" s="178">
        <f>IF($G$7&lt;9,"",SUM($AG34:$AJ34))</f>
      </c>
      <c r="AL34" s="178">
        <f>IF($G$7&lt;9,"",SUM($V34:$Y34,$AA34:$AD34,$AG34:$AJ34))</f>
      </c>
      <c r="AM34" s="250"/>
    </row>
    <row r="35" spans="1:39" ht="12.75" customHeight="1">
      <c r="A35" s="167">
        <v>1</v>
      </c>
      <c r="B35" s="246"/>
      <c r="C35" s="169">
        <f>$A35</f>
        <v>1</v>
      </c>
      <c r="D35" s="247"/>
      <c r="E35" s="251"/>
      <c r="F35" s="381">
        <f>IF(VLOOKUP($A35,'[1]Teilnehmer'!$B$9:$O$158,2)=0,"",VLOOKUP($A35,'[1]Teilnehmer'!$B$9:$O$158,2))</f>
      </c>
      <c r="G35" s="381"/>
      <c r="H35" s="381"/>
      <c r="I35" s="362">
        <f>IF(VLOOKUP($A35,'[1]Teilnehmer'!$B$9:$O$158,3)=0,"",VLOOKUP($A35,'[1]Teilnehmer'!$B$9:$O$158,3))</f>
      </c>
      <c r="J35" s="362"/>
      <c r="K35" s="183">
        <f>IF(VLOOKUP($A35,'[1]Teilnehmer'!$B$9:$O$158,4)=0,"",VLOOKUP($A35,'[1]Teilnehmer'!$B$9:$O$158,4))</f>
      </c>
      <c r="L35" s="172">
        <f>IF(VLOOKUP($A35,'[1]Teilnehmer'!$B$9:$O$158,5)=0,"",VLOOKUP($A35,'[1]Teilnehmer'!$B$9:$O$158,5))</f>
      </c>
      <c r="M35" s="173">
        <f>IF(VLOOKUP($A35,'[1]Teilnehmer'!$B$9:$O$158,6)=0,"",VLOOKUP($A35,'[1]Teilnehmer'!$B$9:$O$158,6))</f>
      </c>
      <c r="N35" s="173">
        <f>IF(VLOOKUP($A35,'[1]Teilnehmer'!$B$9:$O$158,7)=0,"",VLOOKUP($A35,'[1]Teilnehmer'!$B$9:$O$158,7))</f>
      </c>
      <c r="O35" s="173">
        <f>IF(VLOOKUP($A35,'[1]Teilnehmer'!$B$9:$O$158,8)=0,"",VLOOKUP($A35,'[1]Teilnehmer'!$B$9:$O$158,8))</f>
      </c>
      <c r="P35" s="173">
        <f>IF(VLOOKUP($A35,'[1]Teilnehmer'!$B$9:$O$158,9)=0,"",VLOOKUP($A35,'[1]Teilnehmer'!$B$9:$O$158,9))</f>
      </c>
      <c r="Q35" s="173">
        <f>IF(VLOOKUP($A35,'[1]Teilnehmer'!$B$9:$O$158,10)=0,"",VLOOKUP($A35,'[1]Teilnehmer'!$B$9:$O$158,10))</f>
      </c>
      <c r="R35" s="173">
        <f>IF(VLOOKUP($A35,'[1]Teilnehmer'!$B$9:$O$158,11)=0,"",VLOOKUP($A35,'[1]Teilnehmer'!$B$9:$O$158,11))</f>
      </c>
      <c r="S35" s="173">
        <f>IF(VLOOKUP($A35,'[1]Teilnehmer'!$B$9:$O$158,12)=0,"",VLOOKUP($A35,'[1]Teilnehmer'!$B$9:$O$158,12))</f>
      </c>
      <c r="T35" s="173">
        <f>IF(VLOOKUP($A35,'[1]Teilnehmer'!$B$9:$O$158,13)=0,"",VLOOKUP($A35,'[1]Teilnehmer'!$B$9:$O$158,13))</f>
      </c>
      <c r="U35" s="174">
        <f>IF(VLOOKUP($A35,'[1]Teilnehmer'!$B$9:$O$158,14)=0,"",VLOOKUP($A35,'[1]Teilnehmer'!$B$9:$O$158,14))</f>
      </c>
      <c r="V35" s="175"/>
      <c r="W35" s="176"/>
      <c r="X35" s="176"/>
      <c r="Y35" s="177"/>
      <c r="Z35" s="179">
        <f>IF(SUM($V35:$Y35)=0,"",SUM($V35:$Y35))</f>
      </c>
      <c r="AA35" s="175"/>
      <c r="AB35" s="176"/>
      <c r="AC35" s="176"/>
      <c r="AD35" s="177"/>
      <c r="AE35" s="179">
        <f>IF($G$7&lt;5,"",SUM($AA35:$AD35))</f>
        <v>0</v>
      </c>
      <c r="AF35" s="179">
        <f>IF($G$7&lt;5,"",SUM($V35:$Y35,$AA35:$AD35))</f>
        <v>0</v>
      </c>
      <c r="AG35" s="175"/>
      <c r="AH35" s="176"/>
      <c r="AI35" s="176"/>
      <c r="AJ35" s="177"/>
      <c r="AK35" s="179">
        <f>IF($G$7&lt;9,"",SUM($AG35:$AJ35))</f>
      </c>
      <c r="AL35" s="179">
        <f>IF($G$7&lt;9,"",SUM($V35:$Y35,$AA35:$AD35,$AG35:$AJ35))</f>
      </c>
      <c r="AM35" s="250"/>
    </row>
    <row r="36" spans="1:39" ht="12.75" customHeight="1">
      <c r="A36" s="167">
        <v>1</v>
      </c>
      <c r="B36" s="246"/>
      <c r="C36" s="169">
        <f>$A36</f>
        <v>1</v>
      </c>
      <c r="D36" s="247"/>
      <c r="E36" s="251"/>
      <c r="F36" s="381">
        <f>IF(VLOOKUP($A36,'[1]Teilnehmer'!$B$9:$O$158,2)=0,"",VLOOKUP($A36,'[1]Teilnehmer'!$B$9:$O$158,2))</f>
      </c>
      <c r="G36" s="381"/>
      <c r="H36" s="381"/>
      <c r="I36" s="362">
        <f>IF(VLOOKUP($A36,'[1]Teilnehmer'!$B$9:$O$158,3)=0,"",VLOOKUP($A36,'[1]Teilnehmer'!$B$9:$O$158,3))</f>
      </c>
      <c r="J36" s="362"/>
      <c r="K36" s="183">
        <f>IF(VLOOKUP($A36,'[1]Teilnehmer'!$B$9:$O$158,4)=0,"",VLOOKUP($A36,'[1]Teilnehmer'!$B$9:$O$158,4))</f>
      </c>
      <c r="L36" s="172">
        <f>IF(VLOOKUP($A36,'[1]Teilnehmer'!$B$9:$O$158,5)=0,"",VLOOKUP($A36,'[1]Teilnehmer'!$B$9:$O$158,5))</f>
      </c>
      <c r="M36" s="173">
        <f>IF(VLOOKUP($A36,'[1]Teilnehmer'!$B$9:$O$158,6)=0,"",VLOOKUP($A36,'[1]Teilnehmer'!$B$9:$O$158,6))</f>
      </c>
      <c r="N36" s="173">
        <f>IF(VLOOKUP($A36,'[1]Teilnehmer'!$B$9:$O$158,7)=0,"",VLOOKUP($A36,'[1]Teilnehmer'!$B$9:$O$158,7))</f>
      </c>
      <c r="O36" s="173">
        <f>IF(VLOOKUP($A36,'[1]Teilnehmer'!$B$9:$O$158,8)=0,"",VLOOKUP($A36,'[1]Teilnehmer'!$B$9:$O$158,8))</f>
      </c>
      <c r="P36" s="173">
        <f>IF(VLOOKUP($A36,'[1]Teilnehmer'!$B$9:$O$158,9)=0,"",VLOOKUP($A36,'[1]Teilnehmer'!$B$9:$O$158,9))</f>
      </c>
      <c r="Q36" s="173">
        <f>IF(VLOOKUP($A36,'[1]Teilnehmer'!$B$9:$O$158,10)=0,"",VLOOKUP($A36,'[1]Teilnehmer'!$B$9:$O$158,10))</f>
      </c>
      <c r="R36" s="173">
        <f>IF(VLOOKUP($A36,'[1]Teilnehmer'!$B$9:$O$158,11)=0,"",VLOOKUP($A36,'[1]Teilnehmer'!$B$9:$O$158,11))</f>
      </c>
      <c r="S36" s="173">
        <f>IF(VLOOKUP($A36,'[1]Teilnehmer'!$B$9:$O$158,12)=0,"",VLOOKUP($A36,'[1]Teilnehmer'!$B$9:$O$158,12))</f>
      </c>
      <c r="T36" s="173">
        <f>IF(VLOOKUP($A36,'[1]Teilnehmer'!$B$9:$O$158,13)=0,"",VLOOKUP($A36,'[1]Teilnehmer'!$B$9:$O$158,13))</f>
      </c>
      <c r="U36" s="174">
        <f>IF(VLOOKUP($A36,'[1]Teilnehmer'!$B$9:$O$158,14)=0,"",VLOOKUP($A36,'[1]Teilnehmer'!$B$9:$O$158,14))</f>
      </c>
      <c r="V36" s="175"/>
      <c r="W36" s="176"/>
      <c r="X36" s="176"/>
      <c r="Y36" s="177"/>
      <c r="Z36" s="179">
        <f>IF(SUM($V36:$Y36)=0,"",SUM($V36:$Y36))</f>
      </c>
      <c r="AA36" s="175"/>
      <c r="AB36" s="176"/>
      <c r="AC36" s="176"/>
      <c r="AD36" s="177"/>
      <c r="AE36" s="179">
        <f>IF($G$7&lt;5,"",SUM($AA36:$AD36))</f>
        <v>0</v>
      </c>
      <c r="AF36" s="179">
        <f>IF($G$7&lt;5,"",SUM($V36:$Y36,$AA36:$AD36))</f>
        <v>0</v>
      </c>
      <c r="AG36" s="175"/>
      <c r="AH36" s="176"/>
      <c r="AI36" s="176"/>
      <c r="AJ36" s="177"/>
      <c r="AK36" s="179">
        <f>IF($G$7&lt;9,"",SUM($AG36:$AJ36))</f>
      </c>
      <c r="AL36" s="179">
        <f>IF($G$7&lt;9,"",SUM($V36:$Y36,$AA36:$AD36,$AG36:$AJ36))</f>
      </c>
      <c r="AM36" s="250"/>
    </row>
    <row r="37" spans="1:39" ht="12.75" customHeight="1">
      <c r="A37" s="167">
        <v>1</v>
      </c>
      <c r="B37" s="168"/>
      <c r="C37" s="169">
        <f>$A37</f>
        <v>1</v>
      </c>
      <c r="D37" s="169"/>
      <c r="E37" s="188"/>
      <c r="F37" s="363">
        <f>IF(VLOOKUP($A37,'[1]Teilnehmer'!$B$9:$O$158,2)=0,"",VLOOKUP($A37,'[1]Teilnehmer'!$B$9:$O$158,2))</f>
      </c>
      <c r="G37" s="363"/>
      <c r="H37" s="363"/>
      <c r="I37" s="363">
        <f>IF(VLOOKUP($A37,'[1]Teilnehmer'!$B$9:$O$158,3)=0,"",VLOOKUP($A37,'[1]Teilnehmer'!$B$9:$O$158,3))</f>
      </c>
      <c r="J37" s="363"/>
      <c r="K37" s="189"/>
      <c r="L37" s="172">
        <f>IF(VLOOKUP($A37,'[1]Teilnehmer'!$B$9:$O$158,5)=0,"",VLOOKUP($A37,'[1]Teilnehmer'!$B$9:$O$158,5))</f>
      </c>
      <c r="M37" s="173">
        <f>IF(VLOOKUP($A37,'[1]Teilnehmer'!$B$9:$O$158,6)=0,"",VLOOKUP($A37,'[1]Teilnehmer'!$B$9:$O$158,6))</f>
      </c>
      <c r="N37" s="173">
        <f>IF(VLOOKUP($A37,'[1]Teilnehmer'!$B$9:$O$158,7)=0,"",VLOOKUP($A37,'[1]Teilnehmer'!$B$9:$O$158,7))</f>
      </c>
      <c r="O37" s="173">
        <f>IF(VLOOKUP($A37,'[1]Teilnehmer'!$B$9:$O$158,8)=0,"",VLOOKUP($A37,'[1]Teilnehmer'!$B$9:$O$158,8))</f>
      </c>
      <c r="P37" s="173">
        <f>IF(VLOOKUP($A37,'[1]Teilnehmer'!$B$9:$O$158,9)=0,"",VLOOKUP($A37,'[1]Teilnehmer'!$B$9:$O$158,9))</f>
      </c>
      <c r="Q37" s="173">
        <f>IF(VLOOKUP($A37,'[1]Teilnehmer'!$B$9:$O$158,10)=0,"",VLOOKUP($A37,'[1]Teilnehmer'!$B$9:$O$158,10))</f>
      </c>
      <c r="R37" s="173">
        <f>IF(VLOOKUP($A37,'[1]Teilnehmer'!$B$9:$O$158,11)=0,"",VLOOKUP($A37,'[1]Teilnehmer'!$B$9:$O$158,11))</f>
      </c>
      <c r="S37" s="173">
        <f>IF(VLOOKUP($A37,'[1]Teilnehmer'!$B$9:$O$158,12)=0,"",VLOOKUP($A37,'[1]Teilnehmer'!$B$9:$O$158,12))</f>
      </c>
      <c r="T37" s="173">
        <f>IF(VLOOKUP($A37,'[1]Teilnehmer'!$B$9:$O$158,13)=0,"",VLOOKUP($A37,'[1]Teilnehmer'!$B$9:$O$158,13))</f>
      </c>
      <c r="U37" s="174">
        <f>IF(VLOOKUP($A37,'[1]Teilnehmer'!$B$9:$O$158,14)=0,"",VLOOKUP($A37,'[1]Teilnehmer'!$B$9:$O$158,14))</f>
      </c>
      <c r="V37" s="175"/>
      <c r="W37" s="176"/>
      <c r="X37" s="176"/>
      <c r="Y37" s="177"/>
      <c r="Z37" s="179">
        <f>IF(SUM($V37:$Y37)=0,"",SUM($V37:$Y37))</f>
      </c>
      <c r="AA37" s="175"/>
      <c r="AB37" s="176"/>
      <c r="AC37" s="176"/>
      <c r="AD37" s="177"/>
      <c r="AE37" s="179">
        <f>IF($G$7&lt;5,"",SUM($AA37:$AD37))</f>
        <v>0</v>
      </c>
      <c r="AF37" s="179">
        <f>IF($G$7&lt;5,"",SUM($V37:$Y37,$AA37:$AD37))</f>
        <v>0</v>
      </c>
      <c r="AG37" s="175"/>
      <c r="AH37" s="176"/>
      <c r="AI37" s="176"/>
      <c r="AJ37" s="177"/>
      <c r="AK37" s="179">
        <f>IF($G$7&lt;9,"",SUM($AG37:$AJ37))</f>
      </c>
      <c r="AL37" s="179">
        <f>IF($G$7&lt;9,"",SUM($V37:$Y37,$AA37:$AD37,$AG37:$AJ37))</f>
      </c>
      <c r="AM37" s="190" t="s">
        <v>226</v>
      </c>
    </row>
    <row r="38" spans="1:39" ht="12.75" customHeight="1">
      <c r="A38" s="167">
        <v>1</v>
      </c>
      <c r="B38" s="253" t="s">
        <v>227</v>
      </c>
      <c r="C38" s="169">
        <f>$A38+0.1</f>
        <v>1.1</v>
      </c>
      <c r="D38" s="247"/>
      <c r="E38" s="227"/>
      <c r="F38" s="369">
        <f>IF(VLOOKUP($A38,'[1]Teilnehmer'!$B$9:$O$158,2)=0,"",VLOOKUP($A38,'[1]Teilnehmer'!$B$9:$O$158,2))</f>
      </c>
      <c r="G38" s="369"/>
      <c r="H38" s="369"/>
      <c r="I38" s="369">
        <f>IF(VLOOKUP($A38,'[1]Teilnehmer'!$B$9:$O$158,3)=0,"",VLOOKUP($A38,'[1]Teilnehmer'!$B$9:$O$158,3))</f>
      </c>
      <c r="J38" s="369"/>
      <c r="K38" s="193">
        <f>IF(VLOOKUP($A38,'[1]Teilnehmer'!$B$9:$O$158,4)=0,"",VLOOKUP($A38,'[1]Teilnehmer'!$B$9:$O$158,4))</f>
      </c>
      <c r="L38" s="254">
        <f>IF(VLOOKUP($A38,'[1]Teilnehmer'!$B$9:$O$158,5)=0,"",VLOOKUP($A38,'[1]Teilnehmer'!$B$9:$O$158,5))</f>
      </c>
      <c r="M38" s="255">
        <f>IF(VLOOKUP($A38,'[1]Teilnehmer'!$B$9:$O$158,6)=0,"",VLOOKUP($A38,'[1]Teilnehmer'!$B$9:$O$158,6))</f>
      </c>
      <c r="N38" s="255">
        <f>IF(VLOOKUP($A38,'[1]Teilnehmer'!$B$9:$O$158,7)=0,"",VLOOKUP($A38,'[1]Teilnehmer'!$B$9:$O$158,7))</f>
      </c>
      <c r="O38" s="255">
        <f>IF(VLOOKUP($A38,'[1]Teilnehmer'!$B$9:$O$158,8)=0,"",VLOOKUP($A38,'[1]Teilnehmer'!$B$9:$O$158,8))</f>
      </c>
      <c r="P38" s="255">
        <f>IF(VLOOKUP($A38,'[1]Teilnehmer'!$B$9:$O$158,9)=0,"",VLOOKUP($A38,'[1]Teilnehmer'!$B$9:$O$158,9))</f>
      </c>
      <c r="Q38" s="255">
        <f>IF(VLOOKUP($A38,'[1]Teilnehmer'!$B$9:$O$158,10)=0,"",VLOOKUP($A38,'[1]Teilnehmer'!$B$9:$O$158,10))</f>
      </c>
      <c r="R38" s="255">
        <f>IF(VLOOKUP($A38,'[1]Teilnehmer'!$B$9:$O$158,11)=0,"",VLOOKUP($A38,'[1]Teilnehmer'!$B$9:$O$158,11))</f>
      </c>
      <c r="S38" s="255">
        <f>IF(VLOOKUP($A38,'[1]Teilnehmer'!$B$9:$O$158,12)=0,"",VLOOKUP($A38,'[1]Teilnehmer'!$B$9:$O$158,12))</f>
      </c>
      <c r="T38" s="255">
        <f>IF(VLOOKUP($A38,'[1]Teilnehmer'!$B$9:$O$158,13)=0,"",VLOOKUP($A38,'[1]Teilnehmer'!$B$9:$O$158,13))</f>
      </c>
      <c r="U38" s="256">
        <f>IF(VLOOKUP($A38,'[1]Teilnehmer'!$B$9:$O$158,14)=0,"",VLOOKUP($A38,'[1]Teilnehmer'!$B$9:$O$158,14))</f>
      </c>
      <c r="V38" s="257"/>
      <c r="W38" s="258"/>
      <c r="X38" s="258"/>
      <c r="Y38" s="259"/>
      <c r="Z38" s="229">
        <f>IF(SUM($V38:$Y38)=0,"",SUM($V38:$Y38))</f>
      </c>
      <c r="AA38" s="257"/>
      <c r="AB38" s="258"/>
      <c r="AC38" s="258"/>
      <c r="AD38" s="259"/>
      <c r="AE38" s="199">
        <f>IF($G$7&lt;5,"",SUM($AA38:$AD38))</f>
        <v>0</v>
      </c>
      <c r="AF38" s="199">
        <f>IF($G$7&lt;5,"",SUM($V38:$Y38,$AA38:$AD38))</f>
        <v>0</v>
      </c>
      <c r="AG38" s="175"/>
      <c r="AH38" s="176"/>
      <c r="AI38" s="258"/>
      <c r="AJ38" s="259"/>
      <c r="AK38" s="199">
        <f>IF($G$7&lt;9,"",SUM($AG38:$AJ38))</f>
      </c>
      <c r="AL38" s="199">
        <f>IF($G$7&lt;9,"",SUM($V38:$Y38,$AA38:$AD38,$AG38:$AJ38))</f>
      </c>
      <c r="AM38" s="186" t="s">
        <v>228</v>
      </c>
    </row>
    <row r="39" spans="1:39" ht="12.75" customHeight="1">
      <c r="A39" s="260"/>
      <c r="B39" s="5"/>
      <c r="C39" s="5"/>
      <c r="D39" s="5"/>
      <c r="E39" s="124"/>
      <c r="F39" s="261"/>
      <c r="G39" s="262"/>
      <c r="H39" s="262"/>
      <c r="I39" s="263"/>
      <c r="J39" s="262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4"/>
      <c r="V39" s="206">
        <f aca="true" t="shared" si="7" ref="V39:AL39">IF($A32="EIN","",IF(SUM(V31:V38)=0,"",SUM(V31:V38)))</f>
      </c>
      <c r="W39" s="207">
        <f t="shared" si="7"/>
      </c>
      <c r="X39" s="207">
        <f t="shared" si="7"/>
      </c>
      <c r="Y39" s="208">
        <f t="shared" si="7"/>
      </c>
      <c r="Z39" s="209">
        <f t="shared" si="7"/>
      </c>
      <c r="AA39" s="210">
        <f t="shared" si="7"/>
      </c>
      <c r="AB39" s="207">
        <f t="shared" si="7"/>
      </c>
      <c r="AC39" s="207">
        <f t="shared" si="7"/>
      </c>
      <c r="AD39" s="208">
        <f t="shared" si="7"/>
      </c>
      <c r="AE39" s="209">
        <f t="shared" si="7"/>
      </c>
      <c r="AF39" s="209">
        <f t="shared" si="7"/>
      </c>
      <c r="AG39" s="210">
        <f t="shared" si="7"/>
      </c>
      <c r="AH39" s="207">
        <f t="shared" si="7"/>
      </c>
      <c r="AI39" s="207">
        <f t="shared" si="7"/>
      </c>
      <c r="AJ39" s="208">
        <f t="shared" si="7"/>
      </c>
      <c r="AK39" s="209">
        <f t="shared" si="7"/>
      </c>
      <c r="AL39" s="209">
        <f t="shared" si="7"/>
      </c>
      <c r="AM39" s="265"/>
    </row>
    <row r="40" spans="1:39" ht="6" customHeight="1">
      <c r="A40" s="260"/>
      <c r="B40" s="5"/>
      <c r="C40" s="5"/>
      <c r="D40" s="5"/>
      <c r="E40" s="124"/>
      <c r="F40" s="261"/>
      <c r="G40" s="262"/>
      <c r="H40" s="262"/>
      <c r="I40" s="263"/>
      <c r="J40" s="262"/>
      <c r="K40" s="263"/>
      <c r="L40" s="263"/>
      <c r="M40" s="263"/>
      <c r="N40" s="263"/>
      <c r="O40" s="263"/>
      <c r="P40" s="263"/>
      <c r="Q40" s="263"/>
      <c r="R40" s="263"/>
      <c r="S40" s="263"/>
      <c r="T40" s="263"/>
      <c r="U40" s="263"/>
      <c r="V40" s="50"/>
      <c r="W40" s="50"/>
      <c r="X40" s="50"/>
      <c r="Y40" s="50"/>
      <c r="Z40" s="215"/>
      <c r="AA40" s="50"/>
      <c r="AB40" s="50"/>
      <c r="AC40" s="50"/>
      <c r="AD40" s="50"/>
      <c r="AE40" s="215"/>
      <c r="AF40" s="215"/>
      <c r="AG40" s="50"/>
      <c r="AH40" s="50"/>
      <c r="AI40" s="50"/>
      <c r="AJ40" s="50"/>
      <c r="AK40" s="215"/>
      <c r="AL40" s="215"/>
      <c r="AM40" s="234"/>
    </row>
    <row r="41" spans="1:39" ht="12.75" customHeight="1">
      <c r="A41" s="167">
        <v>1</v>
      </c>
      <c r="B41" s="5"/>
      <c r="C41" s="169">
        <f>$A41+0.2</f>
        <v>1.2</v>
      </c>
      <c r="D41" s="134"/>
      <c r="E41" s="216"/>
      <c r="F41" s="378"/>
      <c r="G41" s="378"/>
      <c r="H41" s="378"/>
      <c r="I41" s="378">
        <f>IF(VLOOKUP($A41,'[1]Teilnehmer'!$B$9:$O$158,3)=0,"",VLOOKUP($A41,'[1]Teilnehmer'!$B$9:$O$158,3))</f>
      </c>
      <c r="J41" s="378"/>
      <c r="K41" s="266">
        <f>IF(VLOOKUP($A41,'[1]Teilnehmer'!$B$9:$O$158,4)=0,"",VLOOKUP($A41,'[1]Teilnehmer'!$B$9:$O$158,4))</f>
      </c>
      <c r="L41" s="267">
        <f>IF(VLOOKUP($A41,'[1]Teilnehmer'!$B$9:$O$158,5)=0,"",VLOOKUP($A41,'[1]Teilnehmer'!$B$9:$O$158,5))</f>
      </c>
      <c r="M41" s="268">
        <f>IF(VLOOKUP($A41,'[1]Teilnehmer'!$B$9:$O$158,6)=0,"",VLOOKUP($A41,'[1]Teilnehmer'!$B$9:$O$158,6))</f>
      </c>
      <c r="N41" s="268">
        <f>IF(VLOOKUP($A41,'[1]Teilnehmer'!$B$9:$O$158,7)=0,"",VLOOKUP($A41,'[1]Teilnehmer'!$B$9:$O$158,7))</f>
      </c>
      <c r="O41" s="268">
        <f>IF(VLOOKUP($A41,'[1]Teilnehmer'!$B$9:$O$158,8)=0,"",VLOOKUP($A41,'[1]Teilnehmer'!$B$9:$O$158,8))</f>
      </c>
      <c r="P41" s="268">
        <f>IF(VLOOKUP($A41,'[1]Teilnehmer'!$B$9:$O$158,9)=0,"",VLOOKUP($A41,'[1]Teilnehmer'!$B$9:$O$158,9))</f>
      </c>
      <c r="Q41" s="268">
        <f>IF(VLOOKUP($A41,'[1]Teilnehmer'!$B$9:$O$158,10)=0,"",VLOOKUP($A41,'[1]Teilnehmer'!$B$9:$O$158,10))</f>
      </c>
      <c r="R41" s="268">
        <f>IF(VLOOKUP($A41,'[1]Teilnehmer'!$B$9:$O$158,11)=0,"",VLOOKUP($A41,'[1]Teilnehmer'!$B$9:$O$158,11))</f>
      </c>
      <c r="S41" s="268">
        <f>IF(VLOOKUP($A41,'[1]Teilnehmer'!$B$9:$O$158,12)=0,"",VLOOKUP($A41,'[1]Teilnehmer'!$B$9:$O$158,12))</f>
      </c>
      <c r="T41" s="268">
        <f>IF(VLOOKUP($A41,'[1]Teilnehmer'!$B$9:$O$158,13)=0,"",VLOOKUP($A41,'[1]Teilnehmer'!$B$9:$O$158,13))</f>
      </c>
      <c r="U41" s="269">
        <f>IF(VLOOKUP($A41,'[1]Teilnehmer'!$B$9:$O$158,14)=0,"",VLOOKUP($A41,'[1]Teilnehmer'!$B$9:$O$158,14))</f>
      </c>
      <c r="V41" s="221"/>
      <c r="W41" s="222"/>
      <c r="X41" s="222"/>
      <c r="Y41" s="223"/>
      <c r="Z41" s="224">
        <f>IF(SUM($V41:$Y41)=0,"",SUM($V41:$Y41))</f>
      </c>
      <c r="AA41" s="221"/>
      <c r="AB41" s="222"/>
      <c r="AC41" s="222"/>
      <c r="AD41" s="223"/>
      <c r="AE41" s="224">
        <f>IF($G$7&lt;5,"",SUM($AA41:$AD41))</f>
        <v>0</v>
      </c>
      <c r="AF41" s="224">
        <f>IF(SUM($AE41)=0,"",SUM($V41:$Y41,$AA41:$AD41))</f>
      </c>
      <c r="AG41" s="221"/>
      <c r="AH41" s="221"/>
      <c r="AI41" s="222"/>
      <c r="AJ41" s="223"/>
      <c r="AK41" s="224">
        <f>IF($G$7&lt;9,"",SUM($AG41:$AJ41))</f>
      </c>
      <c r="AL41" s="224">
        <f>IF(SUM($AK41)=0,"",SUM($V41:$Y41,$AA41:$AD41,$AG41:$AJ41))</f>
      </c>
      <c r="AM41" s="250"/>
    </row>
    <row r="42" spans="1:39" ht="12.75" customHeight="1">
      <c r="A42" s="167">
        <v>1</v>
      </c>
      <c r="B42" s="5"/>
      <c r="C42" s="169">
        <f>$A42+0.2</f>
        <v>1.2</v>
      </c>
      <c r="D42" s="134"/>
      <c r="E42" s="227"/>
      <c r="F42" s="369">
        <f>IF(VLOOKUP($A42,'[1]Teilnehmer'!$B$9:$O$158,2)=0,"",VLOOKUP($A42,'[1]Teilnehmer'!$B$9:$O$158,2))</f>
      </c>
      <c r="G42" s="369"/>
      <c r="H42" s="369"/>
      <c r="I42" s="369">
        <f>IF(VLOOKUP($A42,'[1]Teilnehmer'!$B$9:$O$158,3)=0,"",VLOOKUP($A42,'[1]Teilnehmer'!$B$9:$O$158,3))</f>
      </c>
      <c r="J42" s="369"/>
      <c r="K42" s="193">
        <f>IF(VLOOKUP($A42,'[1]Teilnehmer'!$B$9:$O$158,4)=0,"",VLOOKUP($A42,'[1]Teilnehmer'!$B$9:$O$158,4))</f>
      </c>
      <c r="L42" s="270">
        <f>IF(VLOOKUP($A42,'[1]Teilnehmer'!$B$9:$O$158,5)=0,"",VLOOKUP($A42,'[1]Teilnehmer'!$B$9:$O$158,5))</f>
      </c>
      <c r="M42" s="271">
        <f>IF(VLOOKUP($A42,'[1]Teilnehmer'!$B$9:$O$158,6)=0,"",VLOOKUP($A42,'[1]Teilnehmer'!$B$9:$O$158,6))</f>
      </c>
      <c r="N42" s="271">
        <f>IF(VLOOKUP($A42,'[1]Teilnehmer'!$B$9:$O$158,7)=0,"",VLOOKUP($A42,'[1]Teilnehmer'!$B$9:$O$158,7))</f>
      </c>
      <c r="O42" s="271">
        <f>IF(VLOOKUP($A42,'[1]Teilnehmer'!$B$9:$O$158,8)=0,"",VLOOKUP($A42,'[1]Teilnehmer'!$B$9:$O$158,8))</f>
      </c>
      <c r="P42" s="271">
        <f>IF(VLOOKUP($A42,'[1]Teilnehmer'!$B$9:$O$158,9)=0,"",VLOOKUP($A42,'[1]Teilnehmer'!$B$9:$O$158,9))</f>
      </c>
      <c r="Q42" s="271">
        <f>IF(VLOOKUP($A42,'[1]Teilnehmer'!$B$9:$O$158,10)=0,"",VLOOKUP($A42,'[1]Teilnehmer'!$B$9:$O$158,10))</f>
      </c>
      <c r="R42" s="271">
        <f>IF(VLOOKUP($A42,'[1]Teilnehmer'!$B$9:$O$158,11)=0,"",VLOOKUP($A42,'[1]Teilnehmer'!$B$9:$O$158,11))</f>
      </c>
      <c r="S42" s="271">
        <f>IF(VLOOKUP($A42,'[1]Teilnehmer'!$B$9:$O$158,12)=0,"",VLOOKUP($A42,'[1]Teilnehmer'!$B$9:$O$158,12))</f>
      </c>
      <c r="T42" s="271">
        <f>IF(VLOOKUP($A42,'[1]Teilnehmer'!$B$9:$O$158,13)=0,"",VLOOKUP($A42,'[1]Teilnehmer'!$B$9:$O$158,13))</f>
      </c>
      <c r="U42" s="272">
        <f>IF(VLOOKUP($A42,'[1]Teilnehmer'!$B$9:$O$158,14)=0,"",VLOOKUP($A42,'[1]Teilnehmer'!$B$9:$O$158,14))</f>
      </c>
      <c r="V42" s="230"/>
      <c r="W42" s="274"/>
      <c r="X42" s="274"/>
      <c r="Y42" s="275"/>
      <c r="Z42" s="229">
        <f>IF(SUM($V42:$Y42)=0,"",SUM($V42:$Y42))</f>
      </c>
      <c r="AA42" s="230"/>
      <c r="AB42" s="274"/>
      <c r="AC42" s="274"/>
      <c r="AD42" s="275"/>
      <c r="AE42" s="229">
        <f>IF($G$7&lt;5,"",SUM($AA42:$AD42))</f>
        <v>0</v>
      </c>
      <c r="AF42" s="229">
        <f>IF(SUM($AE42)=0,"",SUM($V42:$Y42,$AA42:$AD42))</f>
      </c>
      <c r="AG42" s="228"/>
      <c r="AH42" s="230"/>
      <c r="AI42" s="274"/>
      <c r="AJ42" s="275"/>
      <c r="AK42" s="229">
        <f>IF($G$7&lt;9,"",SUM($AG42:$AJ42))</f>
      </c>
      <c r="AL42" s="229">
        <f>IF(SUM($AK42)=0,"",SUM($V42:$Y42,$AA42:$AD42,$AG42:$AJ42))</f>
      </c>
      <c r="AM42" s="276"/>
    </row>
    <row r="43" spans="1:39" ht="12.75" customHeight="1">
      <c r="A43" s="123"/>
      <c r="B43" s="5"/>
      <c r="C43" s="5"/>
      <c r="D43" s="5"/>
      <c r="E43" s="124"/>
      <c r="F43" s="232"/>
      <c r="G43" s="5"/>
      <c r="H43" s="5"/>
      <c r="I43" s="233"/>
      <c r="J43" s="5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234"/>
      <c r="W43" s="234"/>
      <c r="X43" s="234"/>
      <c r="Y43" s="234"/>
      <c r="Z43" s="235"/>
      <c r="AA43" s="234"/>
      <c r="AB43" s="234"/>
      <c r="AC43" s="234"/>
      <c r="AD43" s="234"/>
      <c r="AE43" s="235"/>
      <c r="AF43" s="235"/>
      <c r="AG43" s="234"/>
      <c r="AH43" s="234"/>
      <c r="AI43" s="234"/>
      <c r="AJ43" s="234"/>
      <c r="AK43" s="235"/>
      <c r="AL43" s="235"/>
      <c r="AM43" s="234"/>
    </row>
    <row r="44" spans="1:39" ht="15.75">
      <c r="A44" s="92"/>
      <c r="F44" s="132"/>
      <c r="G44" s="57" t="s">
        <v>229</v>
      </c>
      <c r="H44" s="57"/>
      <c r="I44" s="57" t="s">
        <v>230</v>
      </c>
      <c r="J44" s="5"/>
      <c r="K44" s="57" t="s">
        <v>231</v>
      </c>
      <c r="L44" s="57"/>
      <c r="M44" s="57" t="s">
        <v>232</v>
      </c>
      <c r="N44" s="57"/>
      <c r="O44" s="57"/>
      <c r="P44" s="57"/>
      <c r="Q44" s="57"/>
      <c r="R44" s="57" t="s">
        <v>44</v>
      </c>
      <c r="S44" s="57"/>
      <c r="T44" s="57"/>
      <c r="U44" s="57"/>
      <c r="V44" s="234"/>
      <c r="W44" s="234"/>
      <c r="X44" s="57" t="s">
        <v>205</v>
      </c>
      <c r="Y44" s="240"/>
      <c r="Z44" s="235"/>
      <c r="AA44" s="234"/>
      <c r="AB44" s="234"/>
      <c r="AC44" s="234"/>
      <c r="AD44" s="234"/>
      <c r="AE44" s="235"/>
      <c r="AF44" s="235"/>
      <c r="AG44" s="234"/>
      <c r="AH44" s="234"/>
      <c r="AI44" s="234"/>
      <c r="AJ44" s="234"/>
      <c r="AK44" s="235"/>
      <c r="AL44" s="235"/>
      <c r="AM44" s="240"/>
    </row>
    <row r="45" spans="6:39" ht="3" customHeight="1">
      <c r="F45" s="232"/>
      <c r="G45" s="5"/>
      <c r="H45" s="242"/>
      <c r="I45" s="243"/>
      <c r="J45" s="244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245"/>
      <c r="W45" s="245"/>
      <c r="X45" s="245"/>
      <c r="Y45" s="240"/>
      <c r="Z45" s="235"/>
      <c r="AA45" s="234"/>
      <c r="AB45" s="234"/>
      <c r="AC45" s="234"/>
      <c r="AD45" s="234"/>
      <c r="AE45" s="235"/>
      <c r="AF45" s="235"/>
      <c r="AG45" s="234"/>
      <c r="AH45" s="234"/>
      <c r="AI45" s="234"/>
      <c r="AJ45" s="234"/>
      <c r="AK45" s="235"/>
      <c r="AL45" s="235"/>
      <c r="AM45" s="240"/>
    </row>
    <row r="46" spans="1:39" ht="12.75" customHeight="1">
      <c r="A46" s="167">
        <v>1</v>
      </c>
      <c r="B46" s="246"/>
      <c r="C46" s="169">
        <f>$A46</f>
        <v>1</v>
      </c>
      <c r="D46" s="247"/>
      <c r="E46" s="248"/>
      <c r="F46" s="370">
        <f>IF(VLOOKUP($A46,'[1]Teilnehmer'!$B$9:$O$158,2)=0,"",VLOOKUP($A46,'[1]Teilnehmer'!$B$9:$O$158,2))</f>
      </c>
      <c r="G46" s="370"/>
      <c r="H46" s="370"/>
      <c r="I46" s="364">
        <f>IF(VLOOKUP($A46,'[1]Teilnehmer'!$B$9:$O$158,3)=0,"",VLOOKUP($A46,'[1]Teilnehmer'!$B$9:$O$158,3))</f>
      </c>
      <c r="J46" s="364"/>
      <c r="K46" s="220">
        <f>IF(VLOOKUP($A46,'[1]Teilnehmer'!$B$9:$O$158,4)=0,"",VLOOKUP($A46,'[1]Teilnehmer'!$B$9:$O$158,4))</f>
      </c>
      <c r="L46" s="218">
        <f>IF(VLOOKUP($A46,'[1]Teilnehmer'!$B$9:$O$158,5)=0,"",VLOOKUP($A46,'[1]Teilnehmer'!$B$9:$O$158,5))</f>
      </c>
      <c r="M46" s="219">
        <f>IF(VLOOKUP($A46,'[1]Teilnehmer'!$B$9:$O$158,6)=0,"",VLOOKUP($A46,'[1]Teilnehmer'!$B$9:$O$158,6))</f>
      </c>
      <c r="N46" s="219">
        <f>IF(VLOOKUP($A46,'[1]Teilnehmer'!$B$9:$O$158,7)=0,"",VLOOKUP($A46,'[1]Teilnehmer'!$B$9:$O$158,7))</f>
      </c>
      <c r="O46" s="219">
        <f>IF(VLOOKUP($A46,'[1]Teilnehmer'!$B$9:$O$158,8)=0,"",VLOOKUP($A46,'[1]Teilnehmer'!$B$9:$O$158,8))</f>
      </c>
      <c r="P46" s="219">
        <f>IF(VLOOKUP($A46,'[1]Teilnehmer'!$B$9:$O$158,9)=0,"",VLOOKUP($A46,'[1]Teilnehmer'!$B$9:$O$158,9))</f>
      </c>
      <c r="Q46" s="219">
        <f>IF(VLOOKUP($A46,'[1]Teilnehmer'!$B$9:$O$158,10)=0,"",VLOOKUP($A46,'[1]Teilnehmer'!$B$9:$O$158,10))</f>
      </c>
      <c r="R46" s="219">
        <f>IF(VLOOKUP($A46,'[1]Teilnehmer'!$B$9:$O$158,11)=0,"",VLOOKUP($A46,'[1]Teilnehmer'!$B$9:$O$158,11))</f>
      </c>
      <c r="S46" s="219">
        <f>IF(VLOOKUP($A46,'[1]Teilnehmer'!$B$9:$O$158,12)=0,"",VLOOKUP($A46,'[1]Teilnehmer'!$B$9:$O$158,12))</f>
      </c>
      <c r="T46" s="219">
        <f>IF(VLOOKUP($A46,'[1]Teilnehmer'!$B$9:$O$158,13)=0,"",VLOOKUP($A46,'[1]Teilnehmer'!$B$9:$O$158,13))</f>
      </c>
      <c r="U46" s="220">
        <f>IF(VLOOKUP($A46,'[1]Teilnehmer'!$B$9:$O$158,14)=0,"",VLOOKUP($A46,'[1]Teilnehmer'!$B$9:$O$158,14))</f>
      </c>
      <c r="V46" s="175"/>
      <c r="W46" s="176"/>
      <c r="X46" s="176"/>
      <c r="Y46" s="223"/>
      <c r="Z46" s="224">
        <f>IF(SUM($V46:$Y46)=0,"",SUM($V46:$Y46))</f>
      </c>
      <c r="AA46" s="221"/>
      <c r="AB46" s="222"/>
      <c r="AC46" s="222"/>
      <c r="AD46" s="223"/>
      <c r="AE46" s="224">
        <f>IF($G$7&lt;5,"",SUM($AA46:$AD46))</f>
        <v>0</v>
      </c>
      <c r="AF46" s="224">
        <f>IF($G$7&lt;5,"",SUM($V46:$Y46,$AA46:$AD46))</f>
        <v>0</v>
      </c>
      <c r="AG46" s="221"/>
      <c r="AH46" s="222"/>
      <c r="AI46" s="222"/>
      <c r="AJ46" s="223"/>
      <c r="AK46" s="224">
        <f>IF($G$7&lt;9,"",SUM($AG46:$AJ46))</f>
      </c>
      <c r="AL46" s="224">
        <f>IF($G$7&lt;9,"",SUM($V46:$Y46,$AA46:$AD46,$AG46:$AJ46))</f>
      </c>
      <c r="AM46" s="250"/>
    </row>
    <row r="47" spans="1:39" ht="12.75" customHeight="1">
      <c r="A47" s="167">
        <v>1</v>
      </c>
      <c r="B47" s="246"/>
      <c r="C47" s="169">
        <f>$A47</f>
        <v>1</v>
      </c>
      <c r="D47" s="247"/>
      <c r="E47" s="251"/>
      <c r="F47" s="381">
        <f>IF(VLOOKUP($A47,'[1]Teilnehmer'!$B$9:$O$158,2)=0,"",VLOOKUP($A47,'[1]Teilnehmer'!$B$9:$O$158,2))</f>
      </c>
      <c r="G47" s="381"/>
      <c r="H47" s="381"/>
      <c r="I47" s="362">
        <f>IF(VLOOKUP($A47,'[1]Teilnehmer'!$B$9:$O$158,3)=0,"",VLOOKUP($A47,'[1]Teilnehmer'!$B$9:$O$158,3))</f>
      </c>
      <c r="J47" s="362"/>
      <c r="K47" s="183">
        <f>IF(VLOOKUP($A47,'[1]Teilnehmer'!$B$9:$O$158,4)=0,"",VLOOKUP($A47,'[1]Teilnehmer'!$B$9:$O$158,4))</f>
      </c>
      <c r="L47" s="172">
        <f>IF(VLOOKUP($A47,'[1]Teilnehmer'!$B$9:$O$158,5)=0,"",VLOOKUP($A47,'[1]Teilnehmer'!$B$9:$O$158,5))</f>
      </c>
      <c r="M47" s="173">
        <f>IF(VLOOKUP($A47,'[1]Teilnehmer'!$B$9:$O$158,6)=0,"",VLOOKUP($A47,'[1]Teilnehmer'!$B$9:$O$158,6))</f>
      </c>
      <c r="N47" s="173">
        <f>IF(VLOOKUP($A47,'[1]Teilnehmer'!$B$9:$O$158,7)=0,"",VLOOKUP($A47,'[1]Teilnehmer'!$B$9:$O$158,7))</f>
      </c>
      <c r="O47" s="173">
        <f>IF(VLOOKUP($A47,'[1]Teilnehmer'!$B$9:$O$158,8)=0,"",VLOOKUP($A47,'[1]Teilnehmer'!$B$9:$O$158,8))</f>
      </c>
      <c r="P47" s="173">
        <f>IF(VLOOKUP($A47,'[1]Teilnehmer'!$B$9:$O$158,9)=0,"",VLOOKUP($A47,'[1]Teilnehmer'!$B$9:$O$158,9))</f>
      </c>
      <c r="Q47" s="173">
        <f>IF(VLOOKUP($A47,'[1]Teilnehmer'!$B$9:$O$158,10)=0,"",VLOOKUP($A47,'[1]Teilnehmer'!$B$9:$O$158,10))</f>
      </c>
      <c r="R47" s="173">
        <f>IF(VLOOKUP($A47,'[1]Teilnehmer'!$B$9:$O$158,11)=0,"",VLOOKUP($A47,'[1]Teilnehmer'!$B$9:$O$158,11))</f>
      </c>
      <c r="S47" s="173">
        <f>IF(VLOOKUP($A47,'[1]Teilnehmer'!$B$9:$O$158,12)=0,"",VLOOKUP($A47,'[1]Teilnehmer'!$B$9:$O$158,12))</f>
      </c>
      <c r="T47" s="173">
        <f>IF(VLOOKUP($A47,'[1]Teilnehmer'!$B$9:$O$158,13)=0,"",VLOOKUP($A47,'[1]Teilnehmer'!$B$9:$O$158,13))</f>
      </c>
      <c r="U47" s="174">
        <f>IF(VLOOKUP($A47,'[1]Teilnehmer'!$B$9:$O$158,14)=0,"",VLOOKUP($A47,'[1]Teilnehmer'!$B$9:$O$158,14))</f>
      </c>
      <c r="V47" s="175"/>
      <c r="W47" s="176"/>
      <c r="X47" s="176"/>
      <c r="Y47" s="177"/>
      <c r="Z47" s="179">
        <f>IF(SUM($V47:$Y47)=0,"",SUM($V47:$Y47))</f>
      </c>
      <c r="AA47" s="175"/>
      <c r="AB47" s="176"/>
      <c r="AC47" s="176"/>
      <c r="AD47" s="177"/>
      <c r="AE47" s="179">
        <f>IF($G$7&lt;5,"",SUM($AA47:$AD47))</f>
        <v>0</v>
      </c>
      <c r="AF47" s="179">
        <f>IF($G$7&lt;5,"",SUM($V47:$Y47,$AA47:$AD47))</f>
        <v>0</v>
      </c>
      <c r="AG47" s="175"/>
      <c r="AH47" s="176"/>
      <c r="AI47" s="176"/>
      <c r="AJ47" s="177"/>
      <c r="AK47" s="179">
        <f>IF($G$7&lt;9,"",SUM($AG47:$AJ47))</f>
      </c>
      <c r="AL47" s="179">
        <f>IF($G$7&lt;9,"",SUM($V47:$Y47,$AA47:$AD47,$AG47:$AJ47))</f>
      </c>
      <c r="AM47" s="250"/>
    </row>
    <row r="48" spans="1:39" ht="12.75" customHeight="1">
      <c r="A48" s="167">
        <v>1</v>
      </c>
      <c r="B48" s="246"/>
      <c r="C48" s="169">
        <f>$A48</f>
        <v>1</v>
      </c>
      <c r="D48" s="247"/>
      <c r="E48" s="251"/>
      <c r="F48" s="381">
        <f>IF(VLOOKUP($A48,'[1]Teilnehmer'!$B$9:$O$158,2)=0,"",VLOOKUP($A48,'[1]Teilnehmer'!$B$9:$O$158,2))</f>
      </c>
      <c r="G48" s="381"/>
      <c r="H48" s="381"/>
      <c r="I48" s="362">
        <f>IF(VLOOKUP($A48,'[1]Teilnehmer'!$B$9:$O$158,3)=0,"",VLOOKUP($A48,'[1]Teilnehmer'!$B$9:$O$158,3))</f>
      </c>
      <c r="J48" s="362"/>
      <c r="K48" s="183">
        <f>IF(VLOOKUP($A48,'[1]Teilnehmer'!$B$9:$O$158,4)=0,"",VLOOKUP($A48,'[1]Teilnehmer'!$B$9:$O$158,4))</f>
      </c>
      <c r="L48" s="172">
        <f>IF(VLOOKUP($A48,'[1]Teilnehmer'!$B$9:$O$158,5)=0,"",VLOOKUP($A48,'[1]Teilnehmer'!$B$9:$O$158,5))</f>
      </c>
      <c r="M48" s="173">
        <f>IF(VLOOKUP($A48,'[1]Teilnehmer'!$B$9:$O$158,6)=0,"",VLOOKUP($A48,'[1]Teilnehmer'!$B$9:$O$158,6))</f>
      </c>
      <c r="N48" s="173">
        <f>IF(VLOOKUP($A48,'[1]Teilnehmer'!$B$9:$O$158,7)=0,"",VLOOKUP($A48,'[1]Teilnehmer'!$B$9:$O$158,7))</f>
      </c>
      <c r="O48" s="173">
        <f>IF(VLOOKUP($A48,'[1]Teilnehmer'!$B$9:$O$158,8)=0,"",VLOOKUP($A48,'[1]Teilnehmer'!$B$9:$O$158,8))</f>
      </c>
      <c r="P48" s="173">
        <f>IF(VLOOKUP($A48,'[1]Teilnehmer'!$B$9:$O$158,9)=0,"",VLOOKUP($A48,'[1]Teilnehmer'!$B$9:$O$158,9))</f>
      </c>
      <c r="Q48" s="173">
        <f>IF(VLOOKUP($A48,'[1]Teilnehmer'!$B$9:$O$158,10)=0,"",VLOOKUP($A48,'[1]Teilnehmer'!$B$9:$O$158,10))</f>
      </c>
      <c r="R48" s="173">
        <f>IF(VLOOKUP($A48,'[1]Teilnehmer'!$B$9:$O$158,11)=0,"",VLOOKUP($A48,'[1]Teilnehmer'!$B$9:$O$158,11))</f>
      </c>
      <c r="S48" s="173">
        <f>IF(VLOOKUP($A48,'[1]Teilnehmer'!$B$9:$O$158,12)=0,"",VLOOKUP($A48,'[1]Teilnehmer'!$B$9:$O$158,12))</f>
      </c>
      <c r="T48" s="173">
        <f>IF(VLOOKUP($A48,'[1]Teilnehmer'!$B$9:$O$158,13)=0,"",VLOOKUP($A48,'[1]Teilnehmer'!$B$9:$O$158,13))</f>
      </c>
      <c r="U48" s="174">
        <f>IF(VLOOKUP($A48,'[1]Teilnehmer'!$B$9:$O$158,14)=0,"",VLOOKUP($A48,'[1]Teilnehmer'!$B$9:$O$158,14))</f>
      </c>
      <c r="V48" s="175"/>
      <c r="W48" s="176"/>
      <c r="X48" s="176"/>
      <c r="Y48" s="177"/>
      <c r="Z48" s="179">
        <f>IF(SUM($V48:$Y48)=0,"",SUM($V48:$Y48))</f>
      </c>
      <c r="AA48" s="175"/>
      <c r="AB48" s="176"/>
      <c r="AC48" s="176"/>
      <c r="AD48" s="177"/>
      <c r="AE48" s="179">
        <f>IF($G$7&lt;5,"",SUM($AA48:$AD48))</f>
        <v>0</v>
      </c>
      <c r="AF48" s="179">
        <f>IF($G$7&lt;5,"",SUM($V48:$Y48,$AA48:$AD48))</f>
        <v>0</v>
      </c>
      <c r="AG48" s="175"/>
      <c r="AH48" s="176"/>
      <c r="AI48" s="176"/>
      <c r="AJ48" s="177"/>
      <c r="AK48" s="179">
        <f>IF($G$7&lt;9,"",SUM($AG48:$AJ48))</f>
      </c>
      <c r="AL48" s="179">
        <f>IF($G$7&lt;9,"",SUM($V48:$Y48,$AA48:$AD48,$AG48:$AJ48))</f>
      </c>
      <c r="AM48" s="250"/>
    </row>
    <row r="49" spans="1:39" ht="12.75" customHeight="1">
      <c r="A49" s="167">
        <v>1</v>
      </c>
      <c r="B49" s="168"/>
      <c r="C49" s="169">
        <f>$A49</f>
        <v>1</v>
      </c>
      <c r="D49" s="169"/>
      <c r="E49" s="188"/>
      <c r="F49" s="363">
        <f>IF(VLOOKUP($A49,'[1]Teilnehmer'!$B$9:$O$158,2)=0,"",VLOOKUP($A49,'[1]Teilnehmer'!$B$9:$O$158,2))</f>
      </c>
      <c r="G49" s="363"/>
      <c r="H49" s="363"/>
      <c r="I49" s="363">
        <f>IF(VLOOKUP($A49,'[1]Teilnehmer'!$B$9:$O$158,3)=0,"",VLOOKUP($A49,'[1]Teilnehmer'!$B$9:$O$158,3))</f>
      </c>
      <c r="J49" s="363"/>
      <c r="K49" s="189"/>
      <c r="L49" s="172">
        <f>IF(VLOOKUP($A49,'[1]Teilnehmer'!$B$9:$O$158,5)=0,"",VLOOKUP($A49,'[1]Teilnehmer'!$B$9:$O$158,5))</f>
      </c>
      <c r="M49" s="173">
        <f>IF(VLOOKUP($A49,'[1]Teilnehmer'!$B$9:$O$158,6)=0,"",VLOOKUP($A49,'[1]Teilnehmer'!$B$9:$O$158,6))</f>
      </c>
      <c r="N49" s="173">
        <f>IF(VLOOKUP($A49,'[1]Teilnehmer'!$B$9:$O$158,7)=0,"",VLOOKUP($A49,'[1]Teilnehmer'!$B$9:$O$158,7))</f>
      </c>
      <c r="O49" s="173">
        <f>IF(VLOOKUP($A49,'[1]Teilnehmer'!$B$9:$O$158,8)=0,"",VLOOKUP($A49,'[1]Teilnehmer'!$B$9:$O$158,8))</f>
      </c>
      <c r="P49" s="173">
        <f>IF(VLOOKUP($A49,'[1]Teilnehmer'!$B$9:$O$158,9)=0,"",VLOOKUP($A49,'[1]Teilnehmer'!$B$9:$O$158,9))</f>
      </c>
      <c r="Q49" s="173">
        <f>IF(VLOOKUP($A49,'[1]Teilnehmer'!$B$9:$O$158,10)=0,"",VLOOKUP($A49,'[1]Teilnehmer'!$B$9:$O$158,10))</f>
      </c>
      <c r="R49" s="173">
        <f>IF(VLOOKUP($A49,'[1]Teilnehmer'!$B$9:$O$158,11)=0,"",VLOOKUP($A49,'[1]Teilnehmer'!$B$9:$O$158,11))</f>
      </c>
      <c r="S49" s="173">
        <f>IF(VLOOKUP($A49,'[1]Teilnehmer'!$B$9:$O$158,12)=0,"",VLOOKUP($A49,'[1]Teilnehmer'!$B$9:$O$158,12))</f>
      </c>
      <c r="T49" s="173">
        <f>IF(VLOOKUP($A49,'[1]Teilnehmer'!$B$9:$O$158,13)=0,"",VLOOKUP($A49,'[1]Teilnehmer'!$B$9:$O$158,13))</f>
      </c>
      <c r="U49" s="174">
        <f>IF(VLOOKUP($A49,'[1]Teilnehmer'!$B$9:$O$158,14)=0,"",VLOOKUP($A49,'[1]Teilnehmer'!$B$9:$O$158,14))</f>
      </c>
      <c r="V49" s="175"/>
      <c r="W49" s="176"/>
      <c r="X49" s="176"/>
      <c r="Y49" s="177"/>
      <c r="Z49" s="179">
        <f>IF(SUM($V49:$Y49)=0,"",SUM($V49:$Y49))</f>
      </c>
      <c r="AA49" s="175"/>
      <c r="AB49" s="176"/>
      <c r="AC49" s="176"/>
      <c r="AD49" s="177"/>
      <c r="AE49" s="179">
        <f>IF($G$7&lt;5,"",SUM($AA49:$AD49))</f>
        <v>0</v>
      </c>
      <c r="AF49" s="179">
        <f>IF($G$7&lt;5,"",SUM($V49:$Y49,$AA49:$AD49))</f>
        <v>0</v>
      </c>
      <c r="AG49" s="175"/>
      <c r="AH49" s="176"/>
      <c r="AI49" s="176"/>
      <c r="AJ49" s="177"/>
      <c r="AK49" s="179">
        <f>IF($G$7&lt;9,"",SUM($AG49:$AJ49))</f>
      </c>
      <c r="AL49" s="179">
        <f>IF($G$7&lt;9,"",SUM($V49:$Y49,$AA49:$AD49,$AG49:$AJ49))</f>
      </c>
      <c r="AM49" s="190" t="s">
        <v>226</v>
      </c>
    </row>
    <row r="50" spans="1:39" ht="12.75" customHeight="1">
      <c r="A50" s="167">
        <v>1</v>
      </c>
      <c r="B50" s="253" t="s">
        <v>233</v>
      </c>
      <c r="C50" s="169">
        <f>$A50+0.1</f>
        <v>1.1</v>
      </c>
      <c r="D50" s="247"/>
      <c r="E50" s="227"/>
      <c r="F50" s="369">
        <f>IF(VLOOKUP($A50,'[1]Teilnehmer'!$B$9:$O$158,2)=0,"",VLOOKUP($A50,'[1]Teilnehmer'!$B$9:$O$158,2))</f>
      </c>
      <c r="G50" s="369"/>
      <c r="H50" s="369"/>
      <c r="I50" s="369">
        <f>IF(VLOOKUP($A50,'[1]Teilnehmer'!$B$9:$O$158,3)=0,"",VLOOKUP($A50,'[1]Teilnehmer'!$B$9:$O$158,3))</f>
      </c>
      <c r="J50" s="369"/>
      <c r="K50" s="193">
        <f>IF(VLOOKUP($A50,'[1]Teilnehmer'!$B$9:$O$158,4)=0,"",VLOOKUP($A50,'[1]Teilnehmer'!$B$9:$O$158,4))</f>
      </c>
      <c r="L50" s="254">
        <f>IF(VLOOKUP($A50,'[1]Teilnehmer'!$B$9:$O$158,5)=0,"",VLOOKUP($A50,'[1]Teilnehmer'!$B$9:$O$158,5))</f>
      </c>
      <c r="M50" s="255">
        <f>IF(VLOOKUP($A50,'[1]Teilnehmer'!$B$9:$O$158,6)=0,"",VLOOKUP($A50,'[1]Teilnehmer'!$B$9:$O$158,6))</f>
      </c>
      <c r="N50" s="255">
        <f>IF(VLOOKUP($A50,'[1]Teilnehmer'!$B$9:$O$158,7)=0,"",VLOOKUP($A50,'[1]Teilnehmer'!$B$9:$O$158,7))</f>
      </c>
      <c r="O50" s="255">
        <f>IF(VLOOKUP($A50,'[1]Teilnehmer'!$B$9:$O$158,8)=0,"",VLOOKUP($A50,'[1]Teilnehmer'!$B$9:$O$158,8))</f>
      </c>
      <c r="P50" s="255">
        <f>IF(VLOOKUP($A50,'[1]Teilnehmer'!$B$9:$O$158,9)=0,"",VLOOKUP($A50,'[1]Teilnehmer'!$B$9:$O$158,9))</f>
      </c>
      <c r="Q50" s="255">
        <f>IF(VLOOKUP($A50,'[1]Teilnehmer'!$B$9:$O$158,10)=0,"",VLOOKUP($A50,'[1]Teilnehmer'!$B$9:$O$158,10))</f>
      </c>
      <c r="R50" s="255">
        <f>IF(VLOOKUP($A50,'[1]Teilnehmer'!$B$9:$O$158,11)=0,"",VLOOKUP($A50,'[1]Teilnehmer'!$B$9:$O$158,11))</f>
      </c>
      <c r="S50" s="255">
        <f>IF(VLOOKUP($A50,'[1]Teilnehmer'!$B$9:$O$158,12)=0,"",VLOOKUP($A50,'[1]Teilnehmer'!$B$9:$O$158,12))</f>
      </c>
      <c r="T50" s="255">
        <f>IF(VLOOKUP($A50,'[1]Teilnehmer'!$B$9:$O$158,13)=0,"",VLOOKUP($A50,'[1]Teilnehmer'!$B$9:$O$158,13))</f>
      </c>
      <c r="U50" s="256">
        <f>IF(VLOOKUP($A50,'[1]Teilnehmer'!$B$9:$O$158,14)=0,"",VLOOKUP($A50,'[1]Teilnehmer'!$B$9:$O$158,14))</f>
      </c>
      <c r="V50" s="257"/>
      <c r="W50" s="258"/>
      <c r="X50" s="258"/>
      <c r="Y50" s="259"/>
      <c r="Z50" s="199">
        <f>IF(SUM($V50:$Y50)=0,"",SUM($V50:$Y50))</f>
      </c>
      <c r="AA50" s="257"/>
      <c r="AB50" s="258"/>
      <c r="AC50" s="258"/>
      <c r="AD50" s="259"/>
      <c r="AE50" s="199">
        <f>IF($G$7&lt;5,"",SUM($AA50:$AD50))</f>
        <v>0</v>
      </c>
      <c r="AF50" s="199">
        <f>IF($G$7&lt;5,"",SUM($V50:$Y50,$AA50:$AD50))</f>
        <v>0</v>
      </c>
      <c r="AG50" s="257"/>
      <c r="AH50" s="258"/>
      <c r="AI50" s="258"/>
      <c r="AJ50" s="259"/>
      <c r="AK50" s="199">
        <f>IF($G$7&lt;9,"",SUM($AG50:$AJ50))</f>
      </c>
      <c r="AL50" s="199">
        <f>IF($G$7&lt;9,"",SUM($V50:$Y50,$AA50:$AD50,$AG50:$AJ50))</f>
      </c>
      <c r="AM50" s="186" t="s">
        <v>228</v>
      </c>
    </row>
    <row r="51" spans="1:39" ht="12.75" customHeight="1">
      <c r="A51" s="260"/>
      <c r="B51" s="5"/>
      <c r="C51" s="5"/>
      <c r="D51" s="5"/>
      <c r="E51" s="124"/>
      <c r="F51" s="261"/>
      <c r="G51" s="262"/>
      <c r="H51" s="262"/>
      <c r="I51" s="263"/>
      <c r="J51" s="262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4"/>
      <c r="V51" s="206">
        <f aca="true" t="shared" si="8" ref="V51:AL51">IF($A$44="EIN","",IF(SUM(V43:V50)=0,"",SUM(V43:V50)))</f>
      </c>
      <c r="W51" s="207">
        <f t="shared" si="8"/>
      </c>
      <c r="X51" s="207">
        <f t="shared" si="8"/>
      </c>
      <c r="Y51" s="208">
        <f t="shared" si="8"/>
      </c>
      <c r="Z51" s="209">
        <f t="shared" si="8"/>
      </c>
      <c r="AA51" s="210">
        <f t="shared" si="8"/>
      </c>
      <c r="AB51" s="207">
        <f t="shared" si="8"/>
      </c>
      <c r="AC51" s="207">
        <f t="shared" si="8"/>
      </c>
      <c r="AD51" s="208">
        <f t="shared" si="8"/>
      </c>
      <c r="AE51" s="209">
        <f t="shared" si="8"/>
      </c>
      <c r="AF51" s="209">
        <f t="shared" si="8"/>
      </c>
      <c r="AG51" s="210">
        <f t="shared" si="8"/>
      </c>
      <c r="AH51" s="207">
        <f t="shared" si="8"/>
      </c>
      <c r="AI51" s="207">
        <f t="shared" si="8"/>
      </c>
      <c r="AJ51" s="208">
        <f t="shared" si="8"/>
      </c>
      <c r="AK51" s="209">
        <f t="shared" si="8"/>
      </c>
      <c r="AL51" s="209">
        <f t="shared" si="8"/>
      </c>
      <c r="AM51" s="265"/>
    </row>
    <row r="52" spans="1:39" ht="6" customHeight="1">
      <c r="A52" s="260"/>
      <c r="B52" s="5"/>
      <c r="C52" s="5"/>
      <c r="D52" s="5"/>
      <c r="E52" s="124"/>
      <c r="F52" s="261"/>
      <c r="G52" s="262"/>
      <c r="H52" s="262"/>
      <c r="I52" s="263"/>
      <c r="J52" s="262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77"/>
      <c r="W52" s="277"/>
      <c r="X52" s="277"/>
      <c r="Y52" s="277"/>
      <c r="Z52" s="278"/>
      <c r="AA52" s="277"/>
      <c r="AB52" s="277"/>
      <c r="AC52" s="277"/>
      <c r="AD52" s="277"/>
      <c r="AE52" s="278"/>
      <c r="AF52" s="278"/>
      <c r="AG52" s="277"/>
      <c r="AH52" s="277"/>
      <c r="AI52" s="277"/>
      <c r="AJ52" s="277"/>
      <c r="AK52" s="278"/>
      <c r="AL52" s="278"/>
      <c r="AM52" s="234"/>
    </row>
    <row r="53" spans="1:39" ht="12.75" customHeight="1">
      <c r="A53" s="167">
        <v>1</v>
      </c>
      <c r="B53" s="5"/>
      <c r="C53" s="169">
        <f>$A53+0.2</f>
        <v>1.2</v>
      </c>
      <c r="D53" s="134"/>
      <c r="E53" s="216"/>
      <c r="F53" s="370">
        <f>IF(VLOOKUP($A53,'[1]Teilnehmer'!$B$9:$O$158,2)=0,"",VLOOKUP($A53,'[1]Teilnehmer'!$B$9:$O$158,2))</f>
      </c>
      <c r="G53" s="370"/>
      <c r="H53" s="370"/>
      <c r="I53" s="370">
        <f>IF(VLOOKUP($A53,'[1]Teilnehmer'!$B$9:$O$158,3)=0,"",VLOOKUP($A53,'[1]Teilnehmer'!$B$9:$O$158,3))</f>
      </c>
      <c r="J53" s="370"/>
      <c r="K53" s="217">
        <f>IF(VLOOKUP($A53,'[1]Teilnehmer'!$B$9:$O$158,4)=0,"",VLOOKUP($A53,'[1]Teilnehmer'!$B$9:$O$158,4))</f>
      </c>
      <c r="L53" s="267">
        <f>IF(VLOOKUP($A53,'[1]Teilnehmer'!$B$9:$O$158,5)=0,"",VLOOKUP($A53,'[1]Teilnehmer'!$B$9:$O$158,5))</f>
      </c>
      <c r="M53" s="268">
        <f>IF(VLOOKUP($A53,'[1]Teilnehmer'!$B$9:$O$158,6)=0,"",VLOOKUP($A53,'[1]Teilnehmer'!$B$9:$O$158,6))</f>
      </c>
      <c r="N53" s="268">
        <f>IF(VLOOKUP($A53,'[1]Teilnehmer'!$B$9:$O$158,7)=0,"",VLOOKUP($A53,'[1]Teilnehmer'!$B$9:$O$158,7))</f>
      </c>
      <c r="O53" s="268">
        <f>IF(VLOOKUP($A53,'[1]Teilnehmer'!$B$9:$O$158,8)=0,"",VLOOKUP($A53,'[1]Teilnehmer'!$B$9:$O$158,8))</f>
      </c>
      <c r="P53" s="268">
        <f>IF(VLOOKUP($A53,'[1]Teilnehmer'!$B$9:$O$158,9)=0,"",VLOOKUP($A53,'[1]Teilnehmer'!$B$9:$O$158,9))</f>
      </c>
      <c r="Q53" s="268">
        <f>IF(VLOOKUP($A53,'[1]Teilnehmer'!$B$9:$O$158,10)=0,"",VLOOKUP($A53,'[1]Teilnehmer'!$B$9:$O$158,10))</f>
      </c>
      <c r="R53" s="268">
        <f>IF(VLOOKUP($A53,'[1]Teilnehmer'!$B$9:$O$158,11)=0,"",VLOOKUP($A53,'[1]Teilnehmer'!$B$9:$O$158,11))</f>
      </c>
      <c r="S53" s="268">
        <f>IF(VLOOKUP($A53,'[1]Teilnehmer'!$B$9:$O$158,12)=0,"",VLOOKUP($A53,'[1]Teilnehmer'!$B$9:$O$158,12))</f>
      </c>
      <c r="T53" s="268">
        <f>IF(VLOOKUP($A53,'[1]Teilnehmer'!$B$9:$O$158,13)=0,"",VLOOKUP($A53,'[1]Teilnehmer'!$B$9:$O$158,13))</f>
      </c>
      <c r="U53" s="269">
        <f>IF(VLOOKUP($A53,'[1]Teilnehmer'!$B$9:$O$158,14)=0,"",VLOOKUP($A53,'[1]Teilnehmer'!$B$9:$O$158,14))</f>
      </c>
      <c r="V53" s="221"/>
      <c r="W53" s="222"/>
      <c r="X53" s="222"/>
      <c r="Y53" s="223"/>
      <c r="Z53" s="224">
        <f>IF(SUM($V53:$Y53)=0,"",SUM($V53:$Y53))</f>
      </c>
      <c r="AA53" s="221"/>
      <c r="AB53" s="222"/>
      <c r="AC53" s="222"/>
      <c r="AD53" s="223"/>
      <c r="AE53" s="224">
        <f>IF($G$7&lt;5,"",SUM($AA53:$AD53))</f>
        <v>0</v>
      </c>
      <c r="AF53" s="224">
        <f>IF($G$7&lt;5,"",SUM($V53:$Y53,$AA53:$AD53))</f>
        <v>0</v>
      </c>
      <c r="AG53" s="221"/>
      <c r="AH53" s="221"/>
      <c r="AI53" s="222"/>
      <c r="AJ53" s="223"/>
      <c r="AK53" s="224">
        <f>IF($G$7&lt;9,"",SUM($AG53:$AJ53))</f>
      </c>
      <c r="AL53" s="224">
        <f>IF($G$7&lt;9,"",SUM($V53:$Y53,$AA53:$AD53,$AG53:$AJ53))</f>
      </c>
      <c r="AM53" s="250"/>
    </row>
    <row r="54" spans="1:39" ht="12.75" customHeight="1">
      <c r="A54" s="167">
        <v>1</v>
      </c>
      <c r="B54" s="5"/>
      <c r="C54" s="169">
        <f>$A54+0.2</f>
        <v>1.2</v>
      </c>
      <c r="D54" s="134"/>
      <c r="E54" s="227"/>
      <c r="F54" s="369">
        <f>IF(VLOOKUP($A54,'[1]Teilnehmer'!$B$9:$O$158,2)=0,"",VLOOKUP($A54,'[1]Teilnehmer'!$B$9:$O$158,2))</f>
      </c>
      <c r="G54" s="369"/>
      <c r="H54" s="369"/>
      <c r="I54" s="369">
        <f>IF(VLOOKUP($A54,'[1]Teilnehmer'!$B$9:$O$158,3)=0,"",VLOOKUP($A54,'[1]Teilnehmer'!$B$9:$O$158,3))</f>
      </c>
      <c r="J54" s="369"/>
      <c r="K54" s="193">
        <f>IF(VLOOKUP($A54,'[1]Teilnehmer'!$B$9:$O$158,4)=0,"",VLOOKUP($A54,'[1]Teilnehmer'!$B$9:$O$158,4))</f>
      </c>
      <c r="L54" s="270">
        <f>IF(VLOOKUP($A54,'[1]Teilnehmer'!$B$9:$O$158,5)=0,"",VLOOKUP($A54,'[1]Teilnehmer'!$B$9:$O$158,5))</f>
      </c>
      <c r="M54" s="271">
        <f>IF(VLOOKUP($A54,'[1]Teilnehmer'!$B$9:$O$158,6)=0,"",VLOOKUP($A54,'[1]Teilnehmer'!$B$9:$O$158,6))</f>
      </c>
      <c r="N54" s="271">
        <f>IF(VLOOKUP($A54,'[1]Teilnehmer'!$B$9:$O$158,7)=0,"",VLOOKUP($A54,'[1]Teilnehmer'!$B$9:$O$158,7))</f>
      </c>
      <c r="O54" s="271">
        <f>IF(VLOOKUP($A54,'[1]Teilnehmer'!$B$9:$O$158,8)=0,"",VLOOKUP($A54,'[1]Teilnehmer'!$B$9:$O$158,8))</f>
      </c>
      <c r="P54" s="271">
        <f>IF(VLOOKUP($A54,'[1]Teilnehmer'!$B$9:$O$158,9)=0,"",VLOOKUP($A54,'[1]Teilnehmer'!$B$9:$O$158,9))</f>
      </c>
      <c r="Q54" s="271">
        <f>IF(VLOOKUP($A54,'[1]Teilnehmer'!$B$9:$O$158,10)=0,"",VLOOKUP($A54,'[1]Teilnehmer'!$B$9:$O$158,10))</f>
      </c>
      <c r="R54" s="271">
        <f>IF(VLOOKUP($A54,'[1]Teilnehmer'!$B$9:$O$158,11)=0,"",VLOOKUP($A54,'[1]Teilnehmer'!$B$9:$O$158,11))</f>
      </c>
      <c r="S54" s="271">
        <f>IF(VLOOKUP($A54,'[1]Teilnehmer'!$B$9:$O$158,12)=0,"",VLOOKUP($A54,'[1]Teilnehmer'!$B$9:$O$158,12))</f>
      </c>
      <c r="T54" s="271">
        <f>IF(VLOOKUP($A54,'[1]Teilnehmer'!$B$9:$O$158,13)=0,"",VLOOKUP($A54,'[1]Teilnehmer'!$B$9:$O$158,13))</f>
      </c>
      <c r="U54" s="272">
        <f>IF(VLOOKUP($A54,'[1]Teilnehmer'!$B$9:$O$158,14)=0,"",VLOOKUP($A54,'[1]Teilnehmer'!$B$9:$O$158,14))</f>
      </c>
      <c r="V54" s="230"/>
      <c r="W54" s="274"/>
      <c r="X54" s="274"/>
      <c r="Y54" s="275"/>
      <c r="Z54" s="229">
        <f>IF(SUM($V54:$Y54)=0,"",SUM($V54:$Y54))</f>
      </c>
      <c r="AA54" s="230"/>
      <c r="AB54" s="274"/>
      <c r="AC54" s="274"/>
      <c r="AD54" s="275"/>
      <c r="AE54" s="229">
        <f>IF($G$7&lt;5,"",SUM($AA54:$AD54))</f>
        <v>0</v>
      </c>
      <c r="AF54" s="229">
        <f>IF($G$7&lt;5,"",SUM($V54:$Y54,$AA54:$AD54))</f>
        <v>0</v>
      </c>
      <c r="AG54" s="228"/>
      <c r="AH54" s="230"/>
      <c r="AI54" s="274"/>
      <c r="AJ54" s="275"/>
      <c r="AK54" s="229">
        <f>IF($G$7&lt;9,"",SUM($AG54:$AJ54))</f>
      </c>
      <c r="AL54" s="229">
        <f>IF($G$7&lt;9,"",SUM($V54:$Y54,$AA54:$AD54,$AG54:$AJ54))</f>
      </c>
      <c r="AM54" s="276"/>
    </row>
    <row r="55" spans="1:39" ht="12.75" customHeight="1">
      <c r="A55" s="237"/>
      <c r="B55" s="5"/>
      <c r="C55" s="169"/>
      <c r="D55" s="134"/>
      <c r="E55" s="124"/>
      <c r="F55" s="279"/>
      <c r="G55" s="279"/>
      <c r="H55" s="279"/>
      <c r="I55" s="280"/>
      <c r="J55" s="280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81"/>
      <c r="W55" s="281"/>
      <c r="X55" s="281"/>
      <c r="Y55" s="281"/>
      <c r="Z55" s="282"/>
      <c r="AA55" s="281"/>
      <c r="AB55" s="281"/>
      <c r="AC55" s="281"/>
      <c r="AD55" s="281"/>
      <c r="AE55" s="282"/>
      <c r="AF55" s="282"/>
      <c r="AG55" s="281"/>
      <c r="AH55" s="281"/>
      <c r="AI55" s="281"/>
      <c r="AJ55" s="283"/>
      <c r="AK55" s="282"/>
      <c r="AL55" s="282"/>
      <c r="AM55" s="5"/>
    </row>
    <row r="56" spans="1:39" ht="13.5" customHeight="1">
      <c r="A56" s="123"/>
      <c r="B56" s="5"/>
      <c r="C56" s="5"/>
      <c r="D56" s="5"/>
      <c r="E56" s="388" t="s">
        <v>234</v>
      </c>
      <c r="F56" s="388"/>
      <c r="G56" s="388"/>
      <c r="H56" s="388"/>
      <c r="I56" s="388"/>
      <c r="J56" s="385" t="s">
        <v>253</v>
      </c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5"/>
      <c r="W56" s="5"/>
      <c r="Y56" s="5"/>
      <c r="Z56" s="5"/>
      <c r="AA56" s="5"/>
      <c r="AB56" s="5"/>
      <c r="AC56" s="5"/>
      <c r="AD56" s="5"/>
      <c r="AE56" s="5"/>
      <c r="AG56" s="284"/>
      <c r="AJ56" s="355" t="str">
        <f>Y14</f>
        <v>MGC Bad Salzuflen</v>
      </c>
      <c r="AK56" s="356"/>
      <c r="AL56" s="356"/>
      <c r="AM56" s="356"/>
    </row>
    <row r="57" spans="1:39" ht="12" customHeight="1">
      <c r="A57" s="123"/>
      <c r="B57" s="234"/>
      <c r="C57" s="234"/>
      <c r="D57" s="234"/>
      <c r="E57" s="202"/>
      <c r="F57" s="285"/>
      <c r="G57" s="285"/>
      <c r="H57" s="285"/>
      <c r="I57" s="285"/>
      <c r="J57" s="285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7"/>
      <c r="AA57" s="287"/>
      <c r="AB57" s="287"/>
      <c r="AC57" s="287"/>
      <c r="AD57" s="287"/>
      <c r="AE57" s="287"/>
      <c r="AF57" s="287"/>
      <c r="AG57" s="287"/>
      <c r="AH57" s="287"/>
      <c r="AJ57" s="379" t="s">
        <v>55</v>
      </c>
      <c r="AK57" s="380"/>
      <c r="AL57" s="380"/>
      <c r="AM57" s="380"/>
    </row>
    <row r="58" spans="6:39" ht="13.5" customHeight="1">
      <c r="F58" s="387"/>
      <c r="G58" s="387"/>
      <c r="H58" s="387"/>
      <c r="I58" s="387"/>
      <c r="J58" s="387"/>
      <c r="L58" s="386" t="s">
        <v>147</v>
      </c>
      <c r="M58" s="386"/>
      <c r="N58" s="386"/>
      <c r="O58" s="386"/>
      <c r="P58" s="386"/>
      <c r="Q58" s="386"/>
      <c r="R58" s="386"/>
      <c r="S58" s="386"/>
      <c r="T58" s="386"/>
      <c r="U58" s="386"/>
      <c r="V58" s="386"/>
      <c r="W58" s="386"/>
      <c r="X58" s="386"/>
      <c r="Y58" s="386"/>
      <c r="Z58" s="288"/>
      <c r="AA58" s="387"/>
      <c r="AB58" s="387"/>
      <c r="AC58" s="387"/>
      <c r="AD58" s="387"/>
      <c r="AE58" s="387"/>
      <c r="AF58" s="387"/>
      <c r="AG58" s="387"/>
      <c r="AH58" s="387"/>
      <c r="AJ58" s="355" t="str">
        <f>J11</f>
        <v>NBV-Abt. 1</v>
      </c>
      <c r="AK58" s="356"/>
      <c r="AL58" s="356"/>
      <c r="AM58" s="356"/>
    </row>
    <row r="59" spans="6:39" ht="8.25" customHeight="1">
      <c r="F59" s="383" t="s">
        <v>235</v>
      </c>
      <c r="G59" s="383"/>
      <c r="H59" s="383"/>
      <c r="I59" s="383"/>
      <c r="J59" s="383"/>
      <c r="L59" s="383" t="s">
        <v>236</v>
      </c>
      <c r="M59" s="383"/>
      <c r="N59" s="383"/>
      <c r="O59" s="383"/>
      <c r="P59" s="383"/>
      <c r="Q59" s="383"/>
      <c r="R59" s="383"/>
      <c r="S59" s="383"/>
      <c r="T59" s="383"/>
      <c r="U59" s="383"/>
      <c r="V59" s="383"/>
      <c r="W59" s="383"/>
      <c r="X59" s="383"/>
      <c r="Y59" s="383"/>
      <c r="AA59" s="383" t="s">
        <v>237</v>
      </c>
      <c r="AB59" s="383"/>
      <c r="AC59" s="383"/>
      <c r="AD59" s="383"/>
      <c r="AE59" s="383"/>
      <c r="AF59" s="383"/>
      <c r="AG59" s="383"/>
      <c r="AH59" s="383"/>
      <c r="AI59" s="289"/>
      <c r="AJ59" s="383" t="s">
        <v>199</v>
      </c>
      <c r="AK59" s="383"/>
      <c r="AL59" s="383"/>
      <c r="AM59" s="383"/>
    </row>
    <row r="61" ht="12.75">
      <c r="I61" s="131"/>
    </row>
    <row r="62" spans="1:9" ht="12.75">
      <c r="A62" s="290" t="s">
        <v>45</v>
      </c>
      <c r="F62" t="s">
        <v>53</v>
      </c>
      <c r="I62" s="308">
        <f>COUNTIF($L$19:$L$26,"x")+COUNTIF($L$34:$L$38,"x")+COUNTIF($L$46:$L$50,"x")+'[1]V32'!I62+'[1]V33'!I62</f>
        <v>6</v>
      </c>
    </row>
    <row r="63" spans="6:9" ht="12.75">
      <c r="F63" t="s">
        <v>238</v>
      </c>
      <c r="I63" s="308">
        <f>COUNTIF($M$19:$M$26,"x")+COUNTIF($M$34:$M$38,"x")+COUNTIF($M$46:$M$50,"x")+'[1]V32'!I63+'[1]V33'!I63</f>
        <v>0</v>
      </c>
    </row>
    <row r="64" spans="6:9" ht="12.75">
      <c r="F64" t="s">
        <v>74</v>
      </c>
      <c r="I64" s="308">
        <f>COUNTIF($N$19:$N$26,"x")+COUNTIF($N$34:$N$38,"x")+COUNTIF($N$46:$N$50,"x")+'[1]V32'!I64+'[1]V33'!I64</f>
        <v>1</v>
      </c>
    </row>
    <row r="65" spans="6:9" ht="12.75">
      <c r="F65" t="s">
        <v>239</v>
      </c>
      <c r="I65" s="308">
        <f>COUNTIF($O$19:$O$26,"x")+COUNTIF($O$34:$O$38,"x")+COUNTIF($O$46:$O$50,"x")+'[1]V32'!I65+'[1]V33'!I65</f>
        <v>0</v>
      </c>
    </row>
    <row r="66" spans="6:9" ht="12.75">
      <c r="F66" t="s">
        <v>240</v>
      </c>
      <c r="I66" s="308">
        <f>COUNTIF($P$19:$P$26,"x")+COUNTIF($P$34:$P$38,"x")+COUNTIF($P$46:$P$50,"x")+'[1]V32'!I66+'[1]V33'!I66</f>
        <v>0</v>
      </c>
    </row>
    <row r="67" spans="6:9" ht="12.75">
      <c r="F67" t="s">
        <v>241</v>
      </c>
      <c r="I67" s="308">
        <f>COUNTIF($Q$19:$Q$26,"x")+COUNTIF($Q$34:$Q$38,"x")+COUNTIF($Q$46:$Q$50,"x")+'[1]V32'!I67+'[1]V33'!I67</f>
        <v>0</v>
      </c>
    </row>
    <row r="68" spans="6:9" ht="12.75">
      <c r="F68" t="s">
        <v>242</v>
      </c>
      <c r="I68" s="308">
        <f>COUNTIF($R$19:$R$26,"x")+COUNTIF($R$34:$R$38,"x")+COUNTIF($R$46:$R$50,"x")+'[1]V32'!I68+'[1]V33'!I68</f>
        <v>0</v>
      </c>
    </row>
    <row r="69" spans="6:9" ht="12.75">
      <c r="F69" t="s">
        <v>243</v>
      </c>
      <c r="I69" s="308">
        <f>COUNTIF($S$19:$S$26,"x")+COUNTIF($S$34:$S$38,"x")+COUNTIF($S$46:$S$50,"x")+'[1]V32'!I69+'[1]V33'!I69</f>
        <v>0</v>
      </c>
    </row>
    <row r="70" spans="6:9" ht="12.75">
      <c r="F70" t="s">
        <v>244</v>
      </c>
      <c r="I70" s="308">
        <f>COUNTIF($T$19:$T$26,"x")+COUNTIF($T$34:$T$38,"x")+COUNTIF($T$46:$T$50,"x")+'[1]V32'!I70+'[1]V33'!I70</f>
        <v>0</v>
      </c>
    </row>
    <row r="71" spans="6:9" ht="12.75">
      <c r="F71" s="244" t="s">
        <v>245</v>
      </c>
      <c r="G71" s="244"/>
      <c r="H71" s="244"/>
      <c r="I71" s="309">
        <f>COUNTIF($U$19:$U$26,"x")+COUNTIF($U$34:$U$38,"x")+COUNTIF($U$46:$U$50,"x")+'[1]V32'!I71+'[1]V33'!I71</f>
        <v>0</v>
      </c>
    </row>
    <row r="72" spans="6:9" ht="12.75">
      <c r="F72" t="s">
        <v>215</v>
      </c>
      <c r="I72" s="131">
        <f>SUM(I62:I71)</f>
        <v>7</v>
      </c>
    </row>
    <row r="73" ht="12.75">
      <c r="I73" s="131"/>
    </row>
    <row r="74" spans="1:9" ht="12.75">
      <c r="A74" s="94" t="s">
        <v>246</v>
      </c>
      <c r="B74" t="s">
        <v>42</v>
      </c>
      <c r="I74" s="131">
        <f>COUNTIF($A$14,"HEM")+COUNTIF($A$14,"VEM")+'[1]V32'!I74+'[1]V33'!I74</f>
        <v>1</v>
      </c>
    </row>
    <row r="75" spans="2:9" ht="12.75">
      <c r="B75" t="s">
        <v>247</v>
      </c>
      <c r="I75">
        <f>COUNTIF($A$14,"DAM")+COUNTIF($A$32,"DAM")+COUNTIF($A$44,"DAM")+'[1]V32'!I75+'[1]V33'!I75</f>
        <v>0</v>
      </c>
    </row>
    <row r="76" spans="2:9" ht="12.75">
      <c r="B76" t="s">
        <v>248</v>
      </c>
      <c r="I76">
        <f>COUNTIF($A$14,"SEM")+COUNTIF($A$32,"SEM")+COUNTIF($A$44,"SEM")+'[1]V32'!I76+'[1]V33'!I76</f>
        <v>0</v>
      </c>
    </row>
    <row r="77" spans="2:9" ht="12.75">
      <c r="B77" t="s">
        <v>249</v>
      </c>
      <c r="I77">
        <f>COUNTIF($A$14,"JUM")+COUNTIF($A$32,"JUM")+COUNTIF($A$44,"JUM")+'[1]V32'!I77+'[1]V33'!I77</f>
        <v>0</v>
      </c>
    </row>
    <row r="78" spans="2:9" ht="12.75">
      <c r="B78" s="244" t="s">
        <v>250</v>
      </c>
      <c r="C78" s="244"/>
      <c r="D78" s="244"/>
      <c r="E78" s="293"/>
      <c r="F78" s="244"/>
      <c r="G78" s="244"/>
      <c r="H78" s="244"/>
      <c r="I78" s="244">
        <f>COUNTIF($A$14,"SCM")+COUNTIF($A$32,"SCM")+COUNTIF($A$44,"SCM")+'[1]V32'!I78+'[1]V33'!I78</f>
        <v>0</v>
      </c>
    </row>
    <row r="79" spans="6:9" ht="12.75">
      <c r="F79" t="s">
        <v>215</v>
      </c>
      <c r="I79">
        <f>SUM(I74:I78)</f>
        <v>1</v>
      </c>
    </row>
  </sheetData>
  <sheetProtection selectLockedCells="1"/>
  <mergeCells count="83">
    <mergeCell ref="L58:Y58"/>
    <mergeCell ref="AA58:AH58"/>
    <mergeCell ref="F58:J58"/>
    <mergeCell ref="E56:I56"/>
    <mergeCell ref="AA17:AD17"/>
    <mergeCell ref="F21:H21"/>
    <mergeCell ref="F36:H36"/>
    <mergeCell ref="F34:H34"/>
    <mergeCell ref="F30:H30"/>
    <mergeCell ref="F19:H19"/>
    <mergeCell ref="I35:J35"/>
    <mergeCell ref="F37:H37"/>
    <mergeCell ref="I37:J37"/>
    <mergeCell ref="F59:J59"/>
    <mergeCell ref="L59:Y59"/>
    <mergeCell ref="AJ59:AM59"/>
    <mergeCell ref="AA59:AH59"/>
    <mergeCell ref="I46:J46"/>
    <mergeCell ref="I42:J42"/>
    <mergeCell ref="I38:J38"/>
    <mergeCell ref="J56:U56"/>
    <mergeCell ref="F24:H24"/>
    <mergeCell ref="I24:J24"/>
    <mergeCell ref="I41:J41"/>
    <mergeCell ref="I34:J34"/>
    <mergeCell ref="F22:H22"/>
    <mergeCell ref="F25:H25"/>
    <mergeCell ref="F26:H26"/>
    <mergeCell ref="F23:H23"/>
    <mergeCell ref="F38:H38"/>
    <mergeCell ref="F35:H35"/>
    <mergeCell ref="F42:H42"/>
    <mergeCell ref="AJ57:AM57"/>
    <mergeCell ref="I50:J50"/>
    <mergeCell ref="F47:H47"/>
    <mergeCell ref="F20:H20"/>
    <mergeCell ref="I26:J26"/>
    <mergeCell ref="I29:J29"/>
    <mergeCell ref="I30:J30"/>
    <mergeCell ref="I20:J20"/>
    <mergeCell ref="I21:J21"/>
    <mergeCell ref="K16:K18"/>
    <mergeCell ref="V17:Y17"/>
    <mergeCell ref="I19:J19"/>
    <mergeCell ref="I16:J18"/>
    <mergeCell ref="AJ58:AM58"/>
    <mergeCell ref="F29:H29"/>
    <mergeCell ref="I23:J23"/>
    <mergeCell ref="F54:H54"/>
    <mergeCell ref="I54:J54"/>
    <mergeCell ref="F41:H41"/>
    <mergeCell ref="I48:J48"/>
    <mergeCell ref="F53:H53"/>
    <mergeCell ref="I53:J53"/>
    <mergeCell ref="F48:H48"/>
    <mergeCell ref="F49:H49"/>
    <mergeCell ref="I49:J49"/>
    <mergeCell ref="AJ56:AM56"/>
    <mergeCell ref="H15:X15"/>
    <mergeCell ref="F16:H18"/>
    <mergeCell ref="AG16:AJ16"/>
    <mergeCell ref="I22:J22"/>
    <mergeCell ref="I25:J25"/>
    <mergeCell ref="I36:J36"/>
    <mergeCell ref="F46:H46"/>
    <mergeCell ref="I47:J47"/>
    <mergeCell ref="F50:H50"/>
    <mergeCell ref="C5:D5"/>
    <mergeCell ref="J11:V11"/>
    <mergeCell ref="AA5:AB5"/>
    <mergeCell ref="X5:Y5"/>
    <mergeCell ref="X11:AC11"/>
    <mergeCell ref="AG17:AJ17"/>
    <mergeCell ref="AF9:AM9"/>
    <mergeCell ref="K12:Q12"/>
    <mergeCell ref="AE12:AF12"/>
    <mergeCell ref="Y14:AL14"/>
    <mergeCell ref="C3:D3"/>
    <mergeCell ref="C4:D4"/>
    <mergeCell ref="AA4:AB4"/>
    <mergeCell ref="AA3:AB3"/>
    <mergeCell ref="X3:Y3"/>
    <mergeCell ref="X4:Y4"/>
  </mergeCells>
  <conditionalFormatting sqref="G14">
    <cfRule type="expression" priority="1" dxfId="174" stopIfTrue="1">
      <formula>IF(A14&lt;&gt;"HEM",1)</formula>
    </cfRule>
  </conditionalFormatting>
  <conditionalFormatting sqref="I14">
    <cfRule type="expression" priority="2" dxfId="174" stopIfTrue="1">
      <formula>IF(A14&lt;&gt;"VEM",1)</formula>
    </cfRule>
  </conditionalFormatting>
  <conditionalFormatting sqref="K14">
    <cfRule type="expression" priority="3" dxfId="174" stopIfTrue="1">
      <formula>IF(A14="EIN",1)</formula>
    </cfRule>
  </conditionalFormatting>
  <conditionalFormatting sqref="P14">
    <cfRule type="expression" priority="4" dxfId="174" stopIfTrue="1">
      <formula>IF(A14&lt;&gt;"EIN",1)</formula>
    </cfRule>
  </conditionalFormatting>
  <conditionalFormatting sqref="G32 G44">
    <cfRule type="expression" priority="5" dxfId="174" stopIfTrue="1">
      <formula>IF(A32&lt;&gt;"DAM",1)</formula>
    </cfRule>
  </conditionalFormatting>
  <conditionalFormatting sqref="I32 I44">
    <cfRule type="expression" priority="6" dxfId="174" stopIfTrue="1">
      <formula>IF(A32&lt;&gt;"SEM",1)</formula>
    </cfRule>
  </conditionalFormatting>
  <conditionalFormatting sqref="K32 K44">
    <cfRule type="expression" priority="7" dxfId="174" stopIfTrue="1">
      <formula>IF(A32&lt;&gt;"JUM",1)</formula>
    </cfRule>
  </conditionalFormatting>
  <conditionalFormatting sqref="M32 M44">
    <cfRule type="expression" priority="8" dxfId="174" stopIfTrue="1">
      <formula>IF(A32&lt;&gt;"SCM",1)</formula>
    </cfRule>
  </conditionalFormatting>
  <conditionalFormatting sqref="R32 R44">
    <cfRule type="expression" priority="9" dxfId="174" stopIfTrue="1">
      <formula>IF(A32="EIN",1)</formula>
    </cfRule>
  </conditionalFormatting>
  <conditionalFormatting sqref="X32 X44">
    <cfRule type="expression" priority="10" dxfId="174" stopIfTrue="1">
      <formula>IF(A32&lt;&gt;"EIN",1)</formula>
    </cfRule>
  </conditionalFormatting>
  <conditionalFormatting sqref="Z52">
    <cfRule type="expression" priority="11" dxfId="146" stopIfTrue="1">
      <formula>#REF!&lt;$X$3</formula>
    </cfRule>
    <cfRule type="expression" priority="12" dxfId="1" stopIfTrue="1">
      <formula>#REF!&lt;$X$4</formula>
    </cfRule>
    <cfRule type="expression" priority="13" dxfId="0" stopIfTrue="1">
      <formula>#REF!&gt;=$X$5</formula>
    </cfRule>
  </conditionalFormatting>
  <conditionalFormatting sqref="AE52">
    <cfRule type="expression" priority="14" dxfId="146" stopIfTrue="1">
      <formula>#REF!&lt;$X$3</formula>
    </cfRule>
    <cfRule type="expression" priority="15" dxfId="1" stopIfTrue="1">
      <formula>#REF!&lt;$X$4</formula>
    </cfRule>
    <cfRule type="expression" priority="16" dxfId="0" stopIfTrue="1">
      <formula>#REF!&gt;=$X$5</formula>
    </cfRule>
  </conditionalFormatting>
  <conditionalFormatting sqref="AF52">
    <cfRule type="expression" priority="17" dxfId="146" stopIfTrue="1">
      <formula>#REF!&lt;$X$3</formula>
    </cfRule>
    <cfRule type="expression" priority="18" dxfId="1" stopIfTrue="1">
      <formula>#REF!&lt;$X$4</formula>
    </cfRule>
    <cfRule type="expression" priority="19" dxfId="0" stopIfTrue="1">
      <formula>#REF!&gt;=$X$5</formula>
    </cfRule>
  </conditionalFormatting>
  <conditionalFormatting sqref="AK52">
    <cfRule type="expression" priority="20" dxfId="146" stopIfTrue="1">
      <formula>#REF!&lt;$X$3</formula>
    </cfRule>
    <cfRule type="expression" priority="21" dxfId="1" stopIfTrue="1">
      <formula>#REF!&lt;$X$4</formula>
    </cfRule>
    <cfRule type="expression" priority="22" dxfId="0" stopIfTrue="1">
      <formula>#REF!&gt;=$X$5</formula>
    </cfRule>
  </conditionalFormatting>
  <conditionalFormatting sqref="AL52">
    <cfRule type="expression" priority="23" dxfId="146" stopIfTrue="1">
      <formula>#REF!&lt;$X$3</formula>
    </cfRule>
    <cfRule type="expression" priority="24" dxfId="1" stopIfTrue="1">
      <formula>#REF!&lt;$X$4</formula>
    </cfRule>
    <cfRule type="expression" priority="25" dxfId="0" stopIfTrue="1">
      <formula>#REF!&gt;=$X$5</formula>
    </cfRule>
  </conditionalFormatting>
  <conditionalFormatting sqref="Z29:Z30 Z53:Z55 Z41:Z42 Z34:Z38 Z19:Z26 Z46:Z50">
    <cfRule type="expression" priority="26" dxfId="146" stopIfTrue="1">
      <formula>#REF!&lt;$C$3</formula>
    </cfRule>
    <cfRule type="expression" priority="27" dxfId="1" stopIfTrue="1">
      <formula>#REF!&lt;$C$4</formula>
    </cfRule>
    <cfRule type="expression" priority="28" dxfId="0" stopIfTrue="1">
      <formula>#REF!&gt;=$C$5</formula>
    </cfRule>
  </conditionalFormatting>
  <conditionalFormatting sqref="AE29:AE30 AE53:AE55 AE41:AE42 AE19:AE26 AE34:AE38 AE46:AE50">
    <cfRule type="expression" priority="29" dxfId="146" stopIfTrue="1">
      <formula>#REF!&lt;$C$3</formula>
    </cfRule>
    <cfRule type="expression" priority="30" dxfId="1" stopIfTrue="1">
      <formula>#REF!&lt;$C$4</formula>
    </cfRule>
    <cfRule type="expression" priority="31" dxfId="0" stopIfTrue="1">
      <formula>#REF!&gt;=$C$5</formula>
    </cfRule>
  </conditionalFormatting>
  <conditionalFormatting sqref="AF29:AF30 AF53:AF55 AF41:AF42 AF19:AF26 AF34:AF38 AF46:AF50">
    <cfRule type="expression" priority="32" dxfId="146" stopIfTrue="1">
      <formula>#REF!&lt;$C$3</formula>
    </cfRule>
    <cfRule type="expression" priority="33" dxfId="1" stopIfTrue="1">
      <formula>#REF!&lt;$C$4</formula>
    </cfRule>
    <cfRule type="expression" priority="34" dxfId="0" stopIfTrue="1">
      <formula>#REF!&gt;=$C$5</formula>
    </cfRule>
  </conditionalFormatting>
  <conditionalFormatting sqref="AK29:AK30 AK53:AK55 AK41:AK42 AK19:AK26 AK34:AK38 AK46:AK50">
    <cfRule type="expression" priority="35" dxfId="146" stopIfTrue="1">
      <formula>#REF!&lt;$C$3</formula>
    </cfRule>
    <cfRule type="expression" priority="36" dxfId="1" stopIfTrue="1">
      <formula>#REF!&lt;$C$4</formula>
    </cfRule>
    <cfRule type="expression" priority="37" dxfId="0" stopIfTrue="1">
      <formula>#REF!&gt;=$C$5</formula>
    </cfRule>
  </conditionalFormatting>
  <conditionalFormatting sqref="AL29:AL30 AL53:AL55 AL41:AL42 AL19:AL26 AL34:AL38 AL46:AL50">
    <cfRule type="expression" priority="38" dxfId="146" stopIfTrue="1">
      <formula>#REF!&lt;$C$3</formula>
    </cfRule>
    <cfRule type="expression" priority="39" dxfId="1" stopIfTrue="1">
      <formula>#REF!&lt;$C$4</formula>
    </cfRule>
    <cfRule type="expression" priority="40" dxfId="0" stopIfTrue="1">
      <formula>#REF!&gt;=$C$5</formula>
    </cfRule>
  </conditionalFormatting>
  <conditionalFormatting sqref="AG52:AJ52 V52:Y52 AA52:AD52 AG55">
    <cfRule type="cellIs" priority="41" dxfId="2" operator="lessThan" stopIfTrue="1">
      <formula>$X$3</formula>
    </cfRule>
    <cfRule type="cellIs" priority="42" dxfId="1" operator="lessThan" stopIfTrue="1">
      <formula>$X$4</formula>
    </cfRule>
    <cfRule type="cellIs" priority="43" dxfId="0" operator="greaterThanOrEqual" stopIfTrue="1">
      <formula>$X$5</formula>
    </cfRule>
  </conditionalFormatting>
  <conditionalFormatting sqref="D34:E38 C26:C30 B19:B28 D25:D28 E25 E27:E28 D19:E24 B34:B38 D46:E50 B46:B50">
    <cfRule type="cellIs" priority="44" dxfId="140" operator="equal" stopIfTrue="1">
      <formula>162</formula>
    </cfRule>
  </conditionalFormatting>
  <conditionalFormatting sqref="A39:A40 A51:A52 A27:A28">
    <cfRule type="cellIs" priority="45" dxfId="139" operator="equal" stopIfTrue="1">
      <formula>162</formula>
    </cfRule>
  </conditionalFormatting>
  <conditionalFormatting sqref="AG41:AJ42 AA41:AD42 AH53:AJ55 AA38:AD38 AA29:AD30 AG29:AJ30 V29:Y30 V41:Y42 V53:Y55 AA53:AD55 V38:Y38 AG53:AG54 AG26:AJ26 AA26:AD26 V50:Y50 AG38:AJ38 AA50:AD50 AG50:AJ50 AG46:AJ48 AA46:AD48 V46:Y48 AG34:AJ36 AA34:AD36 V34:Y36 AG19:AJ24 AA19:AD24 V26:Y26 V19:Y24">
    <cfRule type="cellIs" priority="46" dxfId="2" operator="lessThan" stopIfTrue="1">
      <formula>$C$3</formula>
    </cfRule>
    <cfRule type="cellIs" priority="47" dxfId="1" operator="lessThan" stopIfTrue="1">
      <formula>$C$4</formula>
    </cfRule>
    <cfRule type="cellIs" priority="48" dxfId="0" operator="greaterThanOrEqual" stopIfTrue="1">
      <formula>$C$5</formula>
    </cfRule>
  </conditionalFormatting>
  <conditionalFormatting sqref="AI27:AJ27 AI39:AJ39 V27">
    <cfRule type="expression" priority="49" dxfId="2" stopIfTrue="1">
      <formula>#REF!&lt;$C$3</formula>
    </cfRule>
    <cfRule type="expression" priority="50" dxfId="1" stopIfTrue="1">
      <formula>#REF!&lt;$C$4</formula>
    </cfRule>
    <cfRule type="expression" priority="51" dxfId="0" stopIfTrue="1">
      <formula>#REF!&gt;=$C$5</formula>
    </cfRule>
  </conditionalFormatting>
  <conditionalFormatting sqref="A34:A38 A41:A42 A46:A50 A19:A26 A29:A30 A53:A54">
    <cfRule type="cellIs" priority="52" dxfId="132" operator="equal" stopIfTrue="1">
      <formula>1</formula>
    </cfRule>
  </conditionalFormatting>
  <conditionalFormatting sqref="V39">
    <cfRule type="expression" priority="53" dxfId="2" stopIfTrue="1">
      <formula>#REF!&lt;$C$3</formula>
    </cfRule>
    <cfRule type="expression" priority="54" dxfId="1" stopIfTrue="1">
      <formula>#REF!&lt;$C$4</formula>
    </cfRule>
    <cfRule type="expression" priority="55" dxfId="0" stopIfTrue="1">
      <formula>#REF!&gt;=$C$5</formula>
    </cfRule>
  </conditionalFormatting>
  <conditionalFormatting sqref="W39">
    <cfRule type="expression" priority="56" dxfId="2" stopIfTrue="1">
      <formula>#REF!&lt;$C$3</formula>
    </cfRule>
    <cfRule type="expression" priority="57" dxfId="1" stopIfTrue="1">
      <formula>#REF!&lt;$C$4</formula>
    </cfRule>
    <cfRule type="expression" priority="58" dxfId="0" stopIfTrue="1">
      <formula>#REF!&gt;=$C$5</formula>
    </cfRule>
  </conditionalFormatting>
  <conditionalFormatting sqref="X39">
    <cfRule type="expression" priority="59" dxfId="2" stopIfTrue="1">
      <formula>#REF!&lt;$C$3</formula>
    </cfRule>
    <cfRule type="expression" priority="60" dxfId="1" stopIfTrue="1">
      <formula>#REF!&lt;$C$4</formula>
    </cfRule>
    <cfRule type="expression" priority="61" dxfId="0" stopIfTrue="1">
      <formula>#REF!&gt;=$C$5</formula>
    </cfRule>
  </conditionalFormatting>
  <conditionalFormatting sqref="Y39">
    <cfRule type="expression" priority="62" dxfId="2" stopIfTrue="1">
      <formula>#REF!&lt;$C$3</formula>
    </cfRule>
    <cfRule type="expression" priority="63" dxfId="1" stopIfTrue="1">
      <formula>#REF!&lt;$C$4</formula>
    </cfRule>
    <cfRule type="expression" priority="64" dxfId="0" stopIfTrue="1">
      <formula>#REF!&gt;=$C$5</formula>
    </cfRule>
  </conditionalFormatting>
  <conditionalFormatting sqref="Z39">
    <cfRule type="expression" priority="65" dxfId="2" stopIfTrue="1">
      <formula>#REF!&lt;$C$3</formula>
    </cfRule>
    <cfRule type="expression" priority="66" dxfId="1" stopIfTrue="1">
      <formula>#REF!&lt;$C$4</formula>
    </cfRule>
    <cfRule type="expression" priority="67" dxfId="0" stopIfTrue="1">
      <formula>#REF!&gt;=$C$5</formula>
    </cfRule>
  </conditionalFormatting>
  <conditionalFormatting sqref="AA39">
    <cfRule type="expression" priority="68" dxfId="2" stopIfTrue="1">
      <formula>#REF!&lt;$C$3</formula>
    </cfRule>
    <cfRule type="expression" priority="69" dxfId="1" stopIfTrue="1">
      <formula>#REF!&lt;$C$4</formula>
    </cfRule>
    <cfRule type="expression" priority="70" dxfId="0" stopIfTrue="1">
      <formula>#REF!&gt;=$C$5</formula>
    </cfRule>
  </conditionalFormatting>
  <conditionalFormatting sqref="AB39">
    <cfRule type="expression" priority="71" dxfId="2" stopIfTrue="1">
      <formula>#REF!&lt;$C$3</formula>
    </cfRule>
    <cfRule type="expression" priority="72" dxfId="1" stopIfTrue="1">
      <formula>#REF!&lt;$C$4</formula>
    </cfRule>
    <cfRule type="expression" priority="73" dxfId="0" stopIfTrue="1">
      <formula>#REF!&gt;=$C$5</formula>
    </cfRule>
  </conditionalFormatting>
  <conditionalFormatting sqref="AC39">
    <cfRule type="expression" priority="74" dxfId="2" stopIfTrue="1">
      <formula>#REF!&lt;$C$3</formula>
    </cfRule>
    <cfRule type="expression" priority="75" dxfId="1" stopIfTrue="1">
      <formula>#REF!&lt;$C$4</formula>
    </cfRule>
    <cfRule type="expression" priority="76" dxfId="0" stopIfTrue="1">
      <formula>#REF!&gt;=$C$5</formula>
    </cfRule>
  </conditionalFormatting>
  <conditionalFormatting sqref="AD39">
    <cfRule type="expression" priority="77" dxfId="2" stopIfTrue="1">
      <formula>#REF!&lt;$C$3</formula>
    </cfRule>
    <cfRule type="expression" priority="78" dxfId="1" stopIfTrue="1">
      <formula>#REF!&lt;$C$4</formula>
    </cfRule>
    <cfRule type="expression" priority="79" dxfId="0" stopIfTrue="1">
      <formula>#REF!&gt;=$C$5</formula>
    </cfRule>
  </conditionalFormatting>
  <conditionalFormatting sqref="AE39">
    <cfRule type="expression" priority="80" dxfId="2" stopIfTrue="1">
      <formula>#REF!&lt;$C$3</formula>
    </cfRule>
    <cfRule type="expression" priority="81" dxfId="1" stopIfTrue="1">
      <formula>#REF!&lt;$C$4</formula>
    </cfRule>
    <cfRule type="expression" priority="82" dxfId="0" stopIfTrue="1">
      <formula>#REF!&gt;=$C$5</formula>
    </cfRule>
  </conditionalFormatting>
  <conditionalFormatting sqref="AF39">
    <cfRule type="expression" priority="83" dxfId="2" stopIfTrue="1">
      <formula>#REF!&lt;$C$3</formula>
    </cfRule>
    <cfRule type="expression" priority="84" dxfId="1" stopIfTrue="1">
      <formula>#REF!&lt;$C$4</formula>
    </cfRule>
    <cfRule type="expression" priority="85" dxfId="0" stopIfTrue="1">
      <formula>#REF!&gt;=$C$5</formula>
    </cfRule>
  </conditionalFormatting>
  <conditionalFormatting sqref="AG39">
    <cfRule type="expression" priority="86" dxfId="2" stopIfTrue="1">
      <formula>#REF!&lt;$C$3</formula>
    </cfRule>
    <cfRule type="expression" priority="87" dxfId="1" stopIfTrue="1">
      <formula>#REF!&lt;$C$4</formula>
    </cfRule>
    <cfRule type="expression" priority="88" dxfId="0" stopIfTrue="1">
      <formula>#REF!&gt;=$C$5</formula>
    </cfRule>
  </conditionalFormatting>
  <conditionalFormatting sqref="AH39">
    <cfRule type="expression" priority="89" dxfId="2" stopIfTrue="1">
      <formula>#REF!&lt;$C$3</formula>
    </cfRule>
    <cfRule type="expression" priority="90" dxfId="1" stopIfTrue="1">
      <formula>#REF!&lt;$C$4</formula>
    </cfRule>
    <cfRule type="expression" priority="91" dxfId="0" stopIfTrue="1">
      <formula>#REF!&gt;=$C$5</formula>
    </cfRule>
  </conditionalFormatting>
  <conditionalFormatting sqref="AK39">
    <cfRule type="expression" priority="92" dxfId="2" stopIfTrue="1">
      <formula>#REF!&lt;$C$3</formula>
    </cfRule>
    <cfRule type="expression" priority="93" dxfId="1" stopIfTrue="1">
      <formula>#REF!&lt;$C$4</formula>
    </cfRule>
    <cfRule type="expression" priority="94" dxfId="0" stopIfTrue="1">
      <formula>#REF!&gt;=$C$5</formula>
    </cfRule>
  </conditionalFormatting>
  <conditionalFormatting sqref="AL39">
    <cfRule type="expression" priority="95" dxfId="2" stopIfTrue="1">
      <formula>#REF!&lt;$C$3</formula>
    </cfRule>
    <cfRule type="expression" priority="96" dxfId="1" stopIfTrue="1">
      <formula>#REF!&lt;$C$4</formula>
    </cfRule>
    <cfRule type="expression" priority="97" dxfId="0" stopIfTrue="1">
      <formula>#REF!&gt;=$C$5</formula>
    </cfRule>
  </conditionalFormatting>
  <conditionalFormatting sqref="W27">
    <cfRule type="expression" priority="98" dxfId="2" stopIfTrue="1">
      <formula>#REF!&lt;$C$3</formula>
    </cfRule>
    <cfRule type="expression" priority="99" dxfId="1" stopIfTrue="1">
      <formula>#REF!&lt;$C$4</formula>
    </cfRule>
    <cfRule type="expression" priority="100" dxfId="0" stopIfTrue="1">
      <formula>#REF!&gt;=$C$5</formula>
    </cfRule>
  </conditionalFormatting>
  <conditionalFormatting sqref="X27">
    <cfRule type="expression" priority="101" dxfId="2" stopIfTrue="1">
      <formula>#REF!&lt;$C$3</formula>
    </cfRule>
    <cfRule type="expression" priority="102" dxfId="1" stopIfTrue="1">
      <formula>#REF!&lt;$C$4</formula>
    </cfRule>
    <cfRule type="expression" priority="103" dxfId="0" stopIfTrue="1">
      <formula>#REF!&gt;=$C$5</formula>
    </cfRule>
  </conditionalFormatting>
  <conditionalFormatting sqref="Y27">
    <cfRule type="expression" priority="104" dxfId="2" stopIfTrue="1">
      <formula>#REF!&lt;$C$3</formula>
    </cfRule>
    <cfRule type="expression" priority="105" dxfId="1" stopIfTrue="1">
      <formula>#REF!&lt;$C$4</formula>
    </cfRule>
    <cfRule type="expression" priority="106" dxfId="0" stopIfTrue="1">
      <formula>#REF!&gt;=$C$5</formula>
    </cfRule>
  </conditionalFormatting>
  <conditionalFormatting sqref="Z27">
    <cfRule type="expression" priority="107" dxfId="2" stopIfTrue="1">
      <formula>#REF!&lt;$C$3</formula>
    </cfRule>
    <cfRule type="expression" priority="108" dxfId="1" stopIfTrue="1">
      <formula>#REF!&lt;$C$4</formula>
    </cfRule>
    <cfRule type="expression" priority="109" dxfId="0" stopIfTrue="1">
      <formula>#REF!&gt;=$C$5</formula>
    </cfRule>
  </conditionalFormatting>
  <conditionalFormatting sqref="AA27">
    <cfRule type="expression" priority="110" dxfId="2" stopIfTrue="1">
      <formula>#REF!&lt;$C$3</formula>
    </cfRule>
    <cfRule type="expression" priority="111" dxfId="1" stopIfTrue="1">
      <formula>#REF!&lt;$C$4</formula>
    </cfRule>
    <cfRule type="expression" priority="112" dxfId="0" stopIfTrue="1">
      <formula>#REF!&gt;=$C$5</formula>
    </cfRule>
  </conditionalFormatting>
  <conditionalFormatting sqref="AB27">
    <cfRule type="expression" priority="113" dxfId="2" stopIfTrue="1">
      <formula>#REF!&lt;$C$3</formula>
    </cfRule>
    <cfRule type="expression" priority="114" dxfId="1" stopIfTrue="1">
      <formula>#REF!&lt;$C$4</formula>
    </cfRule>
    <cfRule type="expression" priority="115" dxfId="0" stopIfTrue="1">
      <formula>#REF!&gt;=$C$5</formula>
    </cfRule>
  </conditionalFormatting>
  <conditionalFormatting sqref="AC27">
    <cfRule type="expression" priority="116" dxfId="2" stopIfTrue="1">
      <formula>#REF!&lt;$C$3</formula>
    </cfRule>
    <cfRule type="expression" priority="117" dxfId="1" stopIfTrue="1">
      <formula>#REF!&lt;$C$4</formula>
    </cfRule>
    <cfRule type="expression" priority="118" dxfId="0" stopIfTrue="1">
      <formula>#REF!&gt;=$C$5</formula>
    </cfRule>
  </conditionalFormatting>
  <conditionalFormatting sqref="AD27">
    <cfRule type="expression" priority="119" dxfId="2" stopIfTrue="1">
      <formula>#REF!&lt;$C$3</formula>
    </cfRule>
    <cfRule type="expression" priority="120" dxfId="1" stopIfTrue="1">
      <formula>#REF!&lt;$C$4</formula>
    </cfRule>
    <cfRule type="expression" priority="121" dxfId="0" stopIfTrue="1">
      <formula>#REF!&gt;=$C$5</formula>
    </cfRule>
  </conditionalFormatting>
  <conditionalFormatting sqref="AE27">
    <cfRule type="expression" priority="122" dxfId="2" stopIfTrue="1">
      <formula>#REF!&lt;$C$3</formula>
    </cfRule>
    <cfRule type="expression" priority="123" dxfId="1" stopIfTrue="1">
      <formula>#REF!&lt;$C$4</formula>
    </cfRule>
    <cfRule type="expression" priority="124" dxfId="0" stopIfTrue="1">
      <formula>#REF!&gt;=$C$5</formula>
    </cfRule>
  </conditionalFormatting>
  <conditionalFormatting sqref="AG27">
    <cfRule type="expression" priority="125" dxfId="2" stopIfTrue="1">
      <formula>#REF!&lt;$C$3</formula>
    </cfRule>
    <cfRule type="expression" priority="126" dxfId="1" stopIfTrue="1">
      <formula>#REF!&lt;$C$4</formula>
    </cfRule>
    <cfRule type="expression" priority="127" dxfId="0" stopIfTrue="1">
      <formula>#REF!&gt;=$C$5</formula>
    </cfRule>
  </conditionalFormatting>
  <conditionalFormatting sqref="AH27">
    <cfRule type="expression" priority="128" dxfId="2" stopIfTrue="1">
      <formula>#REF!&lt;$C$3</formula>
    </cfRule>
    <cfRule type="expression" priority="129" dxfId="1" stopIfTrue="1">
      <formula>#REF!&lt;$C$4</formula>
    </cfRule>
    <cfRule type="expression" priority="130" dxfId="0" stopIfTrue="1">
      <formula>#REF!&gt;=$C$5</formula>
    </cfRule>
  </conditionalFormatting>
  <conditionalFormatting sqref="AK27">
    <cfRule type="expression" priority="131" dxfId="2" stopIfTrue="1">
      <formula>#REF!&lt;$C$3</formula>
    </cfRule>
    <cfRule type="expression" priority="132" dxfId="1" stopIfTrue="1">
      <formula>#REF!&lt;$C$4</formula>
    </cfRule>
    <cfRule type="expression" priority="133" dxfId="0" stopIfTrue="1">
      <formula>#REF!&gt;=$C$5</formula>
    </cfRule>
  </conditionalFormatting>
  <conditionalFormatting sqref="AL27">
    <cfRule type="expression" priority="134" dxfId="2" stopIfTrue="1">
      <formula>#REF!&lt;$C$3</formula>
    </cfRule>
    <cfRule type="expression" priority="135" dxfId="1" stopIfTrue="1">
      <formula>#REF!&lt;$C$4</formula>
    </cfRule>
    <cfRule type="expression" priority="136" dxfId="0" stopIfTrue="1">
      <formula>#REF!&gt;=$C$5</formula>
    </cfRule>
  </conditionalFormatting>
  <conditionalFormatting sqref="V51">
    <cfRule type="expression" priority="137" dxfId="2" stopIfTrue="1">
      <formula>#REF!&lt;$C$3</formula>
    </cfRule>
    <cfRule type="expression" priority="138" dxfId="1" stopIfTrue="1">
      <formula>#REF!&lt;$C$4</formula>
    </cfRule>
    <cfRule type="expression" priority="139" dxfId="0" stopIfTrue="1">
      <formula>#REF!&gt;=$C$5</formula>
    </cfRule>
  </conditionalFormatting>
  <conditionalFormatting sqref="W51">
    <cfRule type="expression" priority="140" dxfId="2" stopIfTrue="1">
      <formula>#REF!&lt;$C$3</formula>
    </cfRule>
    <cfRule type="expression" priority="141" dxfId="1" stopIfTrue="1">
      <formula>#REF!&lt;$C$4</formula>
    </cfRule>
    <cfRule type="expression" priority="142" dxfId="0" stopIfTrue="1">
      <formula>#REF!&gt;=$C$5</formula>
    </cfRule>
  </conditionalFormatting>
  <conditionalFormatting sqref="X51">
    <cfRule type="expression" priority="143" dxfId="2" stopIfTrue="1">
      <formula>#REF!&lt;$C$3</formula>
    </cfRule>
    <cfRule type="expression" priority="144" dxfId="1" stopIfTrue="1">
      <formula>#REF!&lt;$C$4</formula>
    </cfRule>
    <cfRule type="expression" priority="145" dxfId="0" stopIfTrue="1">
      <formula>#REF!&gt;=$C$5</formula>
    </cfRule>
  </conditionalFormatting>
  <conditionalFormatting sqref="Y51">
    <cfRule type="expression" priority="146" dxfId="2" stopIfTrue="1">
      <formula>#REF!&lt;$C$3</formula>
    </cfRule>
    <cfRule type="expression" priority="147" dxfId="1" stopIfTrue="1">
      <formula>#REF!&lt;$C$4</formula>
    </cfRule>
    <cfRule type="expression" priority="148" dxfId="0" stopIfTrue="1">
      <formula>#REF!&gt;=$C$5</formula>
    </cfRule>
  </conditionalFormatting>
  <conditionalFormatting sqref="Z51">
    <cfRule type="expression" priority="149" dxfId="2" stopIfTrue="1">
      <formula>#REF!&lt;$C$3</formula>
    </cfRule>
    <cfRule type="expression" priority="150" dxfId="1" stopIfTrue="1">
      <formula>#REF!&lt;$C$4</formula>
    </cfRule>
    <cfRule type="expression" priority="151" dxfId="0" stopIfTrue="1">
      <formula>#REF!&gt;=$C$5</formula>
    </cfRule>
  </conditionalFormatting>
  <conditionalFormatting sqref="AA51">
    <cfRule type="expression" priority="152" dxfId="2" stopIfTrue="1">
      <formula>#REF!&lt;$C$3</formula>
    </cfRule>
    <cfRule type="expression" priority="153" dxfId="1" stopIfTrue="1">
      <formula>#REF!&lt;$C$4</formula>
    </cfRule>
    <cfRule type="expression" priority="154" dxfId="0" stopIfTrue="1">
      <formula>#REF!&gt;=$C$5</formula>
    </cfRule>
  </conditionalFormatting>
  <conditionalFormatting sqref="AB51">
    <cfRule type="expression" priority="155" dxfId="2" stopIfTrue="1">
      <formula>#REF!&lt;$C$3</formula>
    </cfRule>
    <cfRule type="expression" priority="156" dxfId="1" stopIfTrue="1">
      <formula>#REF!&lt;$C$4</formula>
    </cfRule>
    <cfRule type="expression" priority="157" dxfId="0" stopIfTrue="1">
      <formula>#REF!&gt;=$C$5</formula>
    </cfRule>
  </conditionalFormatting>
  <conditionalFormatting sqref="AC51">
    <cfRule type="expression" priority="158" dxfId="2" stopIfTrue="1">
      <formula>#REF!&lt;$C$3</formula>
    </cfRule>
    <cfRule type="expression" priority="159" dxfId="1" stopIfTrue="1">
      <formula>#REF!&lt;$C$4</formula>
    </cfRule>
    <cfRule type="expression" priority="160" dxfId="0" stopIfTrue="1">
      <formula>#REF!&gt;=$C$5</formula>
    </cfRule>
  </conditionalFormatting>
  <conditionalFormatting sqref="AD51">
    <cfRule type="expression" priority="161" dxfId="2" stopIfTrue="1">
      <formula>#REF!&lt;$C$3</formula>
    </cfRule>
    <cfRule type="expression" priority="162" dxfId="1" stopIfTrue="1">
      <formula>#REF!&lt;$C$4</formula>
    </cfRule>
    <cfRule type="expression" priority="163" dxfId="0" stopIfTrue="1">
      <formula>#REF!&gt;=$C$5</formula>
    </cfRule>
  </conditionalFormatting>
  <conditionalFormatting sqref="AE51">
    <cfRule type="expression" priority="164" dxfId="2" stopIfTrue="1">
      <formula>#REF!&lt;$C$3</formula>
    </cfRule>
    <cfRule type="expression" priority="165" dxfId="1" stopIfTrue="1">
      <formula>#REF!&lt;$C$4</formula>
    </cfRule>
    <cfRule type="expression" priority="166" dxfId="0" stopIfTrue="1">
      <formula>#REF!&gt;=$C$5</formula>
    </cfRule>
  </conditionalFormatting>
  <conditionalFormatting sqref="AF51">
    <cfRule type="expression" priority="167" dxfId="2" stopIfTrue="1">
      <formula>#REF!&lt;$C$3</formula>
    </cfRule>
    <cfRule type="expression" priority="168" dxfId="1" stopIfTrue="1">
      <formula>#REF!&lt;$C$4</formula>
    </cfRule>
    <cfRule type="expression" priority="169" dxfId="0" stopIfTrue="1">
      <formula>#REF!&gt;=$C$5</formula>
    </cfRule>
  </conditionalFormatting>
  <conditionalFormatting sqref="AG51">
    <cfRule type="expression" priority="170" dxfId="2" stopIfTrue="1">
      <formula>#REF!&lt;$C$3</formula>
    </cfRule>
    <cfRule type="expression" priority="171" dxfId="1" stopIfTrue="1">
      <formula>#REF!&lt;$C$4</formula>
    </cfRule>
    <cfRule type="expression" priority="172" dxfId="0" stopIfTrue="1">
      <formula>#REF!&gt;=$C$5</formula>
    </cfRule>
  </conditionalFormatting>
  <conditionalFormatting sqref="AH51">
    <cfRule type="expression" priority="173" dxfId="2" stopIfTrue="1">
      <formula>#REF!&lt;$C$3</formula>
    </cfRule>
    <cfRule type="expression" priority="174" dxfId="1" stopIfTrue="1">
      <formula>#REF!&lt;$C$4</formula>
    </cfRule>
    <cfRule type="expression" priority="175" dxfId="0" stopIfTrue="1">
      <formula>#REF!&gt;=$C$5</formula>
    </cfRule>
  </conditionalFormatting>
  <conditionalFormatting sqref="AK51">
    <cfRule type="expression" priority="176" dxfId="2" stopIfTrue="1">
      <formula>#REF!&lt;$C$3</formula>
    </cfRule>
    <cfRule type="expression" priority="177" dxfId="1" stopIfTrue="1">
      <formula>#REF!&lt;$C$4</formula>
    </cfRule>
    <cfRule type="expression" priority="178" dxfId="0" stopIfTrue="1">
      <formula>#REF!&gt;=$C$5</formula>
    </cfRule>
  </conditionalFormatting>
  <conditionalFormatting sqref="AL51">
    <cfRule type="expression" priority="179" dxfId="2" stopIfTrue="1">
      <formula>#REF!&lt;$C$3</formula>
    </cfRule>
    <cfRule type="expression" priority="180" dxfId="1" stopIfTrue="1">
      <formula>#REF!&lt;$C$4</formula>
    </cfRule>
    <cfRule type="expression" priority="181" dxfId="0" stopIfTrue="1">
      <formula>#REF!&gt;=$C$5</formula>
    </cfRule>
  </conditionalFormatting>
  <conditionalFormatting sqref="AF27">
    <cfRule type="expression" priority="182" dxfId="2" stopIfTrue="1">
      <formula>#REF!&lt;$C$3</formula>
    </cfRule>
    <cfRule type="expression" priority="183" dxfId="1" stopIfTrue="1">
      <formula>#REF!&lt;$C$4</formula>
    </cfRule>
    <cfRule type="expression" priority="184" dxfId="0" stopIfTrue="1">
      <formula>#REF!&gt;=$C$5</formula>
    </cfRule>
  </conditionalFormatting>
  <printOptions horizontalCentered="1"/>
  <pageMargins left="0" right="0" top="0.3937007874015748" bottom="0" header="0" footer="0"/>
  <pageSetup fitToHeight="1" fitToWidth="1" horizontalDpi="300" verticalDpi="300" orientation="landscape" paperSize="9" scale="95" r:id="rId3"/>
  <headerFooter alignWithMargins="0">
    <oddFooter>&amp;L&amp;5&amp;F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421875" style="2" bestFit="1" customWidth="1"/>
    <col min="2" max="2" width="6.00390625" style="2" bestFit="1" customWidth="1"/>
    <col min="3" max="3" width="13.421875" style="2" customWidth="1"/>
    <col min="4" max="4" width="10.28125" style="2" bestFit="1" customWidth="1"/>
    <col min="5" max="5" width="23.28125" style="2" bestFit="1" customWidth="1"/>
    <col min="6" max="13" width="4.00390625" style="2" bestFit="1" customWidth="1"/>
    <col min="14" max="14" width="7.8515625" style="2" bestFit="1" customWidth="1"/>
    <col min="15" max="15" width="10.7109375" style="2" bestFit="1" customWidth="1"/>
    <col min="16" max="16384" width="11.421875" style="2" customWidth="1"/>
  </cols>
  <sheetData>
    <row r="1" ht="12.75">
      <c r="C1" s="1" t="s">
        <v>42</v>
      </c>
    </row>
    <row r="2" spans="1:15" ht="12.75">
      <c r="A2" s="1" t="s">
        <v>43</v>
      </c>
      <c r="B2" s="1"/>
      <c r="C2" s="1" t="s">
        <v>44</v>
      </c>
      <c r="D2" s="1"/>
      <c r="E2" s="1"/>
      <c r="F2" s="1">
        <v>1</v>
      </c>
      <c r="G2" s="1">
        <v>2</v>
      </c>
      <c r="H2" s="1">
        <v>3</v>
      </c>
      <c r="I2" s="1">
        <v>4</v>
      </c>
      <c r="J2" s="1">
        <v>5</v>
      </c>
      <c r="K2" s="1">
        <v>6</v>
      </c>
      <c r="L2" s="1">
        <v>7</v>
      </c>
      <c r="M2" s="1">
        <v>8</v>
      </c>
      <c r="N2" s="1" t="s">
        <v>45</v>
      </c>
      <c r="O2" s="1" t="s">
        <v>46</v>
      </c>
    </row>
    <row r="3" spans="1:15" ht="12.75">
      <c r="A3" s="2">
        <v>1</v>
      </c>
      <c r="C3" s="2" t="s">
        <v>47</v>
      </c>
      <c r="F3" s="2">
        <v>173</v>
      </c>
      <c r="G3" s="2">
        <v>188</v>
      </c>
      <c r="H3" s="2">
        <v>184</v>
      </c>
      <c r="I3" s="2">
        <v>177</v>
      </c>
      <c r="J3" s="2">
        <v>143</v>
      </c>
      <c r="K3" s="2">
        <v>138</v>
      </c>
      <c r="L3" s="2">
        <v>139</v>
      </c>
      <c r="M3" s="2">
        <v>145</v>
      </c>
      <c r="N3" s="2">
        <v>1287</v>
      </c>
      <c r="O3" s="3" t="s">
        <v>48</v>
      </c>
    </row>
    <row r="4" spans="1:15" ht="12.75">
      <c r="A4" s="2">
        <v>2</v>
      </c>
      <c r="C4" s="2" t="s">
        <v>49</v>
      </c>
      <c r="F4" s="2">
        <v>177</v>
      </c>
      <c r="G4" s="2">
        <v>181</v>
      </c>
      <c r="H4" s="2">
        <v>169</v>
      </c>
      <c r="I4" s="2">
        <v>169</v>
      </c>
      <c r="J4" s="2">
        <v>148</v>
      </c>
      <c r="K4" s="2">
        <v>156</v>
      </c>
      <c r="L4" s="2">
        <v>147</v>
      </c>
      <c r="M4" s="2">
        <v>141</v>
      </c>
      <c r="N4" s="2">
        <v>1288</v>
      </c>
      <c r="O4" s="3" t="s">
        <v>50</v>
      </c>
    </row>
    <row r="5" spans="1:15" ht="12.75">
      <c r="A5" s="2">
        <v>3</v>
      </c>
      <c r="C5" s="2" t="s">
        <v>51</v>
      </c>
      <c r="F5" s="2">
        <v>177</v>
      </c>
      <c r="G5" s="2">
        <v>174</v>
      </c>
      <c r="H5" s="2">
        <v>167</v>
      </c>
      <c r="I5" s="2">
        <v>178</v>
      </c>
      <c r="J5" s="2">
        <v>164</v>
      </c>
      <c r="K5" s="2">
        <v>162</v>
      </c>
      <c r="L5" s="2">
        <v>142</v>
      </c>
      <c r="M5" s="2">
        <v>141</v>
      </c>
      <c r="N5" s="2">
        <v>1305</v>
      </c>
      <c r="O5" s="3" t="s">
        <v>52</v>
      </c>
    </row>
    <row r="7" ht="12.75">
      <c r="C7" s="1" t="s">
        <v>53</v>
      </c>
    </row>
    <row r="8" spans="1:15" ht="12.75">
      <c r="A8" s="1" t="s">
        <v>43</v>
      </c>
      <c r="B8" s="1" t="s">
        <v>54</v>
      </c>
      <c r="C8" s="1" t="s">
        <v>1</v>
      </c>
      <c r="D8" s="1" t="s">
        <v>2</v>
      </c>
      <c r="E8" s="1" t="s">
        <v>55</v>
      </c>
      <c r="F8" s="1">
        <v>1</v>
      </c>
      <c r="G8" s="1">
        <v>2</v>
      </c>
      <c r="H8" s="1">
        <v>3</v>
      </c>
      <c r="I8" s="1">
        <v>4</v>
      </c>
      <c r="J8" s="1">
        <v>5</v>
      </c>
      <c r="K8" s="1">
        <v>6</v>
      </c>
      <c r="L8" s="1">
        <v>7</v>
      </c>
      <c r="M8" s="1">
        <v>8</v>
      </c>
      <c r="N8" s="1" t="s">
        <v>45</v>
      </c>
      <c r="O8" s="1" t="s">
        <v>46</v>
      </c>
    </row>
    <row r="9" spans="1:15" ht="12.75">
      <c r="A9" s="2">
        <v>1</v>
      </c>
      <c r="B9" s="2">
        <v>31026</v>
      </c>
      <c r="C9" s="2" t="s">
        <v>7</v>
      </c>
      <c r="D9" s="2" t="s">
        <v>8</v>
      </c>
      <c r="E9" s="2" t="s">
        <v>56</v>
      </c>
      <c r="F9" s="2">
        <v>30</v>
      </c>
      <c r="G9" s="2">
        <v>28</v>
      </c>
      <c r="H9" s="2">
        <v>30</v>
      </c>
      <c r="I9" s="2">
        <v>25</v>
      </c>
      <c r="J9" s="2">
        <v>21</v>
      </c>
      <c r="K9" s="2">
        <v>21</v>
      </c>
      <c r="L9" s="2">
        <v>23</v>
      </c>
      <c r="M9" s="2">
        <v>23</v>
      </c>
      <c r="N9" s="2">
        <v>201</v>
      </c>
      <c r="O9" s="3" t="s">
        <v>57</v>
      </c>
    </row>
    <row r="10" spans="1:15" ht="12.75">
      <c r="A10" s="2">
        <v>2</v>
      </c>
      <c r="B10" s="2">
        <v>31032</v>
      </c>
      <c r="C10" s="2" t="s">
        <v>9</v>
      </c>
      <c r="D10" s="2" t="s">
        <v>10</v>
      </c>
      <c r="E10" s="2" t="s">
        <v>56</v>
      </c>
      <c r="F10" s="2">
        <v>30</v>
      </c>
      <c r="G10" s="2">
        <v>29</v>
      </c>
      <c r="H10" s="2">
        <v>29</v>
      </c>
      <c r="I10" s="2">
        <v>30</v>
      </c>
      <c r="J10" s="2">
        <v>20</v>
      </c>
      <c r="K10" s="2">
        <v>20</v>
      </c>
      <c r="L10" s="2">
        <v>22</v>
      </c>
      <c r="M10" s="2">
        <v>26</v>
      </c>
      <c r="N10" s="2">
        <v>206</v>
      </c>
      <c r="O10" s="3" t="s">
        <v>58</v>
      </c>
    </row>
    <row r="11" spans="1:15" ht="12.75">
      <c r="A11" s="2">
        <v>3</v>
      </c>
      <c r="B11" s="2">
        <v>37494</v>
      </c>
      <c r="C11" s="2" t="s">
        <v>11</v>
      </c>
      <c r="D11" s="2" t="s">
        <v>12</v>
      </c>
      <c r="E11" s="2" t="s">
        <v>59</v>
      </c>
      <c r="F11" s="2">
        <v>30</v>
      </c>
      <c r="G11" s="2">
        <v>29</v>
      </c>
      <c r="H11" s="2">
        <v>29</v>
      </c>
      <c r="I11" s="2">
        <v>28</v>
      </c>
      <c r="J11" s="2">
        <v>24</v>
      </c>
      <c r="K11" s="2">
        <v>23</v>
      </c>
      <c r="L11" s="2">
        <v>24</v>
      </c>
      <c r="M11" s="2">
        <v>21</v>
      </c>
      <c r="N11" s="2">
        <v>208</v>
      </c>
      <c r="O11" s="3" t="s">
        <v>60</v>
      </c>
    </row>
    <row r="12" spans="1:15" ht="12.75">
      <c r="A12" s="2">
        <v>4</v>
      </c>
      <c r="B12" s="2">
        <v>43733</v>
      </c>
      <c r="C12" s="2" t="s">
        <v>15</v>
      </c>
      <c r="D12" s="2" t="s">
        <v>16</v>
      </c>
      <c r="E12" s="2" t="s">
        <v>61</v>
      </c>
      <c r="F12" s="2">
        <v>31</v>
      </c>
      <c r="G12" s="2">
        <v>25</v>
      </c>
      <c r="H12" s="2">
        <v>30</v>
      </c>
      <c r="I12" s="2">
        <v>28</v>
      </c>
      <c r="J12" s="2">
        <v>23</v>
      </c>
      <c r="K12" s="2">
        <v>26</v>
      </c>
      <c r="L12" s="2">
        <v>22</v>
      </c>
      <c r="M12" s="2">
        <v>23</v>
      </c>
      <c r="N12" s="2">
        <v>208</v>
      </c>
      <c r="O12" s="3" t="s">
        <v>62</v>
      </c>
    </row>
    <row r="13" spans="1:15" ht="12.75">
      <c r="A13" s="2">
        <v>5</v>
      </c>
      <c r="B13" s="2">
        <v>40350</v>
      </c>
      <c r="C13" s="2" t="s">
        <v>17</v>
      </c>
      <c r="D13" s="2" t="s">
        <v>18</v>
      </c>
      <c r="E13" s="2" t="s">
        <v>61</v>
      </c>
      <c r="F13" s="2">
        <v>24</v>
      </c>
      <c r="G13" s="2">
        <v>30</v>
      </c>
      <c r="H13" s="2">
        <v>26</v>
      </c>
      <c r="I13" s="2">
        <v>30</v>
      </c>
      <c r="J13" s="2">
        <v>27</v>
      </c>
      <c r="K13" s="2">
        <v>28</v>
      </c>
      <c r="L13" s="2">
        <v>22</v>
      </c>
      <c r="M13" s="2">
        <v>24</v>
      </c>
      <c r="N13" s="2">
        <v>211</v>
      </c>
      <c r="O13" s="3" t="s">
        <v>63</v>
      </c>
    </row>
    <row r="14" spans="1:15" ht="12.75">
      <c r="A14" s="2">
        <v>6</v>
      </c>
      <c r="B14" s="2">
        <v>27615</v>
      </c>
      <c r="C14" s="2" t="s">
        <v>19</v>
      </c>
      <c r="D14" s="2" t="s">
        <v>20</v>
      </c>
      <c r="E14" s="2" t="s">
        <v>59</v>
      </c>
      <c r="F14" s="2">
        <v>27</v>
      </c>
      <c r="G14" s="2">
        <v>32</v>
      </c>
      <c r="H14" s="2">
        <v>26</v>
      </c>
      <c r="I14" s="2">
        <v>30</v>
      </c>
      <c r="J14" s="2">
        <v>22</v>
      </c>
      <c r="K14" s="2">
        <v>29</v>
      </c>
      <c r="L14" s="2">
        <v>23</v>
      </c>
      <c r="M14" s="2">
        <v>23</v>
      </c>
      <c r="N14" s="2">
        <v>212</v>
      </c>
      <c r="O14" s="3" t="s">
        <v>64</v>
      </c>
    </row>
    <row r="15" spans="1:15" ht="12.75">
      <c r="A15" s="2">
        <v>7</v>
      </c>
      <c r="B15" s="2">
        <v>47258</v>
      </c>
      <c r="C15" s="2" t="s">
        <v>22</v>
      </c>
      <c r="D15" s="2" t="s">
        <v>23</v>
      </c>
      <c r="E15" s="2" t="s">
        <v>61</v>
      </c>
      <c r="F15" s="2">
        <v>26</v>
      </c>
      <c r="G15" s="2">
        <v>32</v>
      </c>
      <c r="H15" s="2">
        <v>26</v>
      </c>
      <c r="I15" s="2">
        <v>32</v>
      </c>
      <c r="J15" s="2">
        <v>27</v>
      </c>
      <c r="K15" s="2">
        <v>24</v>
      </c>
      <c r="L15" s="2">
        <v>23</v>
      </c>
      <c r="M15" s="2">
        <v>23</v>
      </c>
      <c r="N15" s="2">
        <v>213</v>
      </c>
      <c r="O15" s="3" t="s">
        <v>65</v>
      </c>
    </row>
    <row r="16" spans="1:15" ht="12.75">
      <c r="A16" s="2">
        <v>8</v>
      </c>
      <c r="B16" s="2">
        <v>47260</v>
      </c>
      <c r="C16" s="2" t="s">
        <v>21</v>
      </c>
      <c r="D16" s="2" t="s">
        <v>12</v>
      </c>
      <c r="E16" s="2" t="s">
        <v>61</v>
      </c>
      <c r="F16" s="2">
        <v>30</v>
      </c>
      <c r="G16" s="2">
        <v>33</v>
      </c>
      <c r="H16" s="2">
        <v>29</v>
      </c>
      <c r="I16" s="2">
        <v>31</v>
      </c>
      <c r="J16" s="2">
        <v>25</v>
      </c>
      <c r="K16" s="2">
        <v>22</v>
      </c>
      <c r="L16" s="2">
        <v>22</v>
      </c>
      <c r="M16" s="2">
        <v>21</v>
      </c>
      <c r="N16" s="2">
        <v>213</v>
      </c>
      <c r="O16" s="3" t="s">
        <v>66</v>
      </c>
    </row>
    <row r="17" spans="1:15" ht="12.75">
      <c r="A17" s="2">
        <v>9</v>
      </c>
      <c r="B17" s="2">
        <v>45597</v>
      </c>
      <c r="C17" s="2" t="s">
        <v>25</v>
      </c>
      <c r="D17" s="2" t="s">
        <v>26</v>
      </c>
      <c r="E17" s="2" t="s">
        <v>61</v>
      </c>
      <c r="F17" s="2">
        <v>31</v>
      </c>
      <c r="G17" s="2">
        <v>26</v>
      </c>
      <c r="H17" s="2">
        <v>29</v>
      </c>
      <c r="I17" s="2">
        <v>27</v>
      </c>
      <c r="J17" s="2">
        <v>24</v>
      </c>
      <c r="K17" s="2">
        <v>27</v>
      </c>
      <c r="L17" s="2">
        <v>26</v>
      </c>
      <c r="M17" s="2">
        <v>25</v>
      </c>
      <c r="N17" s="2">
        <v>215</v>
      </c>
      <c r="O17" s="3" t="s">
        <v>67</v>
      </c>
    </row>
    <row r="18" spans="1:15" ht="12.75">
      <c r="A18" s="2">
        <v>10</v>
      </c>
      <c r="B18" s="2">
        <v>40048</v>
      </c>
      <c r="C18" s="2" t="s">
        <v>29</v>
      </c>
      <c r="D18" s="2" t="s">
        <v>26</v>
      </c>
      <c r="E18" s="2" t="s">
        <v>59</v>
      </c>
      <c r="F18" s="2">
        <v>31</v>
      </c>
      <c r="G18" s="2">
        <v>26</v>
      </c>
      <c r="H18" s="2">
        <v>28</v>
      </c>
      <c r="I18" s="2">
        <v>34</v>
      </c>
      <c r="J18" s="2">
        <v>25</v>
      </c>
      <c r="K18" s="2">
        <v>24</v>
      </c>
      <c r="L18" s="2">
        <v>22</v>
      </c>
      <c r="M18" s="2">
        <v>28</v>
      </c>
      <c r="N18" s="2">
        <v>218</v>
      </c>
      <c r="O18" s="3" t="s">
        <v>68</v>
      </c>
    </row>
    <row r="19" spans="1:15" ht="12.75">
      <c r="A19" s="2">
        <v>11</v>
      </c>
      <c r="B19" s="2">
        <v>29687</v>
      </c>
      <c r="C19" s="2" t="s">
        <v>30</v>
      </c>
      <c r="D19" s="2" t="s">
        <v>31</v>
      </c>
      <c r="E19" s="2" t="s">
        <v>56</v>
      </c>
      <c r="F19" s="2">
        <v>27</v>
      </c>
      <c r="G19" s="2">
        <v>37</v>
      </c>
      <c r="H19" s="2">
        <v>29</v>
      </c>
      <c r="I19" s="2">
        <v>30</v>
      </c>
      <c r="J19" s="2">
        <v>24</v>
      </c>
      <c r="K19" s="2">
        <v>25</v>
      </c>
      <c r="L19" s="2">
        <v>23</v>
      </c>
      <c r="M19" s="2">
        <v>24</v>
      </c>
      <c r="N19" s="2">
        <v>219</v>
      </c>
      <c r="O19" s="3" t="s">
        <v>69</v>
      </c>
    </row>
    <row r="20" spans="1:15" ht="12.75">
      <c r="A20" s="2">
        <v>12</v>
      </c>
      <c r="B20" s="2">
        <v>32106</v>
      </c>
      <c r="C20" s="2" t="s">
        <v>32</v>
      </c>
      <c r="D20" s="2" t="s">
        <v>33</v>
      </c>
      <c r="E20" s="2" t="s">
        <v>59</v>
      </c>
      <c r="F20" s="2">
        <v>35</v>
      </c>
      <c r="G20" s="2">
        <v>31</v>
      </c>
      <c r="H20" s="2">
        <v>28</v>
      </c>
      <c r="I20" s="2">
        <v>26</v>
      </c>
      <c r="J20" s="2">
        <v>26</v>
      </c>
      <c r="K20" s="2">
        <v>30</v>
      </c>
      <c r="L20" s="2">
        <v>26</v>
      </c>
      <c r="M20" s="2">
        <v>21</v>
      </c>
      <c r="N20" s="2">
        <v>223</v>
      </c>
      <c r="O20" s="3" t="s">
        <v>70</v>
      </c>
    </row>
    <row r="21" spans="1:15" ht="12.75">
      <c r="A21" s="2">
        <v>13</v>
      </c>
      <c r="B21" s="2">
        <v>33907</v>
      </c>
      <c r="C21" s="2" t="s">
        <v>34</v>
      </c>
      <c r="D21" s="2" t="s">
        <v>35</v>
      </c>
      <c r="E21" s="2" t="s">
        <v>56</v>
      </c>
      <c r="F21" s="2">
        <v>30</v>
      </c>
      <c r="G21" s="2">
        <v>31</v>
      </c>
      <c r="H21" s="2">
        <v>33</v>
      </c>
      <c r="I21" s="2">
        <v>28</v>
      </c>
      <c r="J21" s="2">
        <v>27</v>
      </c>
      <c r="K21" s="2">
        <v>27</v>
      </c>
      <c r="L21" s="2">
        <v>30</v>
      </c>
      <c r="M21" s="2">
        <v>25</v>
      </c>
      <c r="N21" s="2">
        <v>231</v>
      </c>
      <c r="O21" s="3" t="s">
        <v>71</v>
      </c>
    </row>
    <row r="22" spans="1:15" ht="12.75">
      <c r="A22" s="2">
        <v>14</v>
      </c>
      <c r="B22" s="2">
        <v>27087</v>
      </c>
      <c r="C22" s="2" t="s">
        <v>36</v>
      </c>
      <c r="D22" s="2" t="s">
        <v>37</v>
      </c>
      <c r="E22" s="2" t="s">
        <v>61</v>
      </c>
      <c r="F22" s="2">
        <v>32</v>
      </c>
      <c r="G22" s="2">
        <v>30</v>
      </c>
      <c r="H22" s="2">
        <v>28</v>
      </c>
      <c r="I22" s="2">
        <v>28</v>
      </c>
      <c r="J22" s="2">
        <v>32</v>
      </c>
      <c r="K22" s="2">
        <v>32</v>
      </c>
      <c r="L22" s="2">
        <v>26</v>
      </c>
      <c r="M22" s="2">
        <v>23</v>
      </c>
      <c r="N22" s="2">
        <v>231</v>
      </c>
      <c r="O22" s="3" t="s">
        <v>72</v>
      </c>
    </row>
    <row r="23" spans="1:15" ht="12.75">
      <c r="A23" s="2">
        <v>15</v>
      </c>
      <c r="B23" s="2">
        <v>34125</v>
      </c>
      <c r="C23" s="2" t="s">
        <v>40</v>
      </c>
      <c r="D23" s="2" t="s">
        <v>41</v>
      </c>
      <c r="E23" s="2" t="s">
        <v>59</v>
      </c>
      <c r="F23" s="2">
        <v>33</v>
      </c>
      <c r="G23" s="2">
        <v>29</v>
      </c>
      <c r="H23" s="2">
        <v>33</v>
      </c>
      <c r="I23" s="2">
        <v>31</v>
      </c>
      <c r="J23" s="2">
        <v>30</v>
      </c>
      <c r="K23" s="2">
        <v>26</v>
      </c>
      <c r="L23" s="2">
        <v>30</v>
      </c>
      <c r="M23" s="2">
        <v>28</v>
      </c>
      <c r="N23" s="2">
        <v>240</v>
      </c>
      <c r="O23" s="3" t="s">
        <v>73</v>
      </c>
    </row>
    <row r="25" ht="12.75">
      <c r="C25" s="1" t="s">
        <v>74</v>
      </c>
    </row>
    <row r="26" spans="1:15" ht="12.75">
      <c r="A26" s="1" t="s">
        <v>43</v>
      </c>
      <c r="B26" s="1" t="s">
        <v>54</v>
      </c>
      <c r="C26" s="1" t="s">
        <v>1</v>
      </c>
      <c r="D26" s="1" t="s">
        <v>2</v>
      </c>
      <c r="E26" s="1" t="s">
        <v>55</v>
      </c>
      <c r="F26" s="1">
        <v>1</v>
      </c>
      <c r="G26" s="1">
        <v>2</v>
      </c>
      <c r="H26" s="1">
        <v>3</v>
      </c>
      <c r="I26" s="1">
        <v>4</v>
      </c>
      <c r="J26" s="1">
        <v>5</v>
      </c>
      <c r="K26" s="1">
        <v>6</v>
      </c>
      <c r="L26" s="1">
        <v>7</v>
      </c>
      <c r="M26" s="1">
        <v>8</v>
      </c>
      <c r="N26" s="1" t="s">
        <v>45</v>
      </c>
      <c r="O26" s="1" t="s">
        <v>46</v>
      </c>
    </row>
    <row r="27" spans="1:15" ht="12.75">
      <c r="A27" s="2">
        <v>1</v>
      </c>
      <c r="B27" s="2">
        <v>25844</v>
      </c>
      <c r="C27" s="2" t="s">
        <v>5</v>
      </c>
      <c r="D27" s="2" t="s">
        <v>6</v>
      </c>
      <c r="E27" s="2" t="s">
        <v>59</v>
      </c>
      <c r="F27" s="2">
        <v>26</v>
      </c>
      <c r="G27" s="2">
        <v>29</v>
      </c>
      <c r="H27" s="2">
        <v>27</v>
      </c>
      <c r="I27" s="2">
        <v>25</v>
      </c>
      <c r="J27" s="2">
        <v>24</v>
      </c>
      <c r="K27" s="2">
        <v>23</v>
      </c>
      <c r="L27" s="2">
        <v>22</v>
      </c>
      <c r="M27" s="2">
        <v>21</v>
      </c>
      <c r="N27" s="2">
        <v>197</v>
      </c>
      <c r="O27" s="3" t="s">
        <v>75</v>
      </c>
    </row>
    <row r="28" spans="1:15" ht="12.75">
      <c r="A28" s="2">
        <v>2</v>
      </c>
      <c r="B28" s="2">
        <v>23055</v>
      </c>
      <c r="C28" s="2" t="s">
        <v>13</v>
      </c>
      <c r="D28" s="2" t="s">
        <v>14</v>
      </c>
      <c r="E28" s="2" t="s">
        <v>59</v>
      </c>
      <c r="F28" s="2">
        <v>26</v>
      </c>
      <c r="G28" s="2">
        <v>31</v>
      </c>
      <c r="H28" s="2">
        <v>26</v>
      </c>
      <c r="I28" s="2">
        <v>29</v>
      </c>
      <c r="J28" s="2">
        <v>22</v>
      </c>
      <c r="K28" s="2">
        <v>25</v>
      </c>
      <c r="L28" s="2">
        <v>22</v>
      </c>
      <c r="M28" s="2">
        <v>27</v>
      </c>
      <c r="N28" s="2">
        <v>208</v>
      </c>
      <c r="O28" s="3" t="s">
        <v>76</v>
      </c>
    </row>
    <row r="29" spans="1:15" ht="12.75">
      <c r="A29" s="2">
        <v>3</v>
      </c>
      <c r="B29" s="2">
        <v>9296</v>
      </c>
      <c r="C29" s="2" t="s">
        <v>7</v>
      </c>
      <c r="D29" s="2" t="s">
        <v>24</v>
      </c>
      <c r="E29" s="2" t="s">
        <v>56</v>
      </c>
      <c r="F29" s="2">
        <v>27</v>
      </c>
      <c r="G29" s="2">
        <v>28</v>
      </c>
      <c r="H29" s="2">
        <v>32</v>
      </c>
      <c r="I29" s="2">
        <v>32</v>
      </c>
      <c r="J29" s="2">
        <v>28</v>
      </c>
      <c r="K29" s="2">
        <v>24</v>
      </c>
      <c r="L29" s="2">
        <v>19</v>
      </c>
      <c r="M29" s="2">
        <v>23</v>
      </c>
      <c r="N29" s="2">
        <v>213</v>
      </c>
      <c r="O29" s="3" t="s">
        <v>77</v>
      </c>
    </row>
    <row r="30" spans="1:15" ht="12.75">
      <c r="A30" s="2">
        <v>4</v>
      </c>
      <c r="B30" s="2">
        <v>50294</v>
      </c>
      <c r="C30" s="2" t="s">
        <v>27</v>
      </c>
      <c r="D30" s="2" t="s">
        <v>28</v>
      </c>
      <c r="E30" s="2" t="s">
        <v>56</v>
      </c>
      <c r="F30" s="2">
        <v>29</v>
      </c>
      <c r="G30" s="2">
        <v>35</v>
      </c>
      <c r="H30" s="2">
        <v>31</v>
      </c>
      <c r="I30" s="2">
        <v>32</v>
      </c>
      <c r="J30" s="2">
        <v>23</v>
      </c>
      <c r="K30" s="2">
        <v>21</v>
      </c>
      <c r="L30" s="2">
        <v>22</v>
      </c>
      <c r="M30" s="2">
        <v>24</v>
      </c>
      <c r="N30" s="2">
        <v>217</v>
      </c>
      <c r="O30" s="3" t="s">
        <v>78</v>
      </c>
    </row>
    <row r="31" spans="1:15" ht="12.75">
      <c r="A31" s="2">
        <v>5</v>
      </c>
      <c r="B31" s="2">
        <v>47267</v>
      </c>
      <c r="C31" s="2" t="s">
        <v>38</v>
      </c>
      <c r="D31" s="2" t="s">
        <v>39</v>
      </c>
      <c r="E31" s="2" t="s">
        <v>61</v>
      </c>
      <c r="F31" s="2">
        <v>32</v>
      </c>
      <c r="G31" s="2">
        <v>31</v>
      </c>
      <c r="H31" s="2">
        <v>28</v>
      </c>
      <c r="I31" s="2">
        <v>33</v>
      </c>
      <c r="J31" s="2">
        <v>31</v>
      </c>
      <c r="K31" s="2">
        <v>25</v>
      </c>
      <c r="L31" s="2">
        <v>27</v>
      </c>
      <c r="M31" s="2">
        <v>25</v>
      </c>
      <c r="N31" s="2">
        <v>232</v>
      </c>
      <c r="O31" s="3" t="s">
        <v>79</v>
      </c>
    </row>
  </sheetData>
  <sheetProtection/>
  <printOptions/>
  <pageMargins left="0.5905511811023622" right="0.5905511811023622" top="0.7874015748031495" bottom="0.5905511811023622" header="0.4724409448818897" footer="0.39370078740157477"/>
  <pageSetup firstPageNumber="1" useFirstPageNumber="1" fitToHeight="1" fitToWidth="1" horizontalDpi="300" verticalDpi="300" orientation="landscape" paperSize="9" r:id="rId1"/>
  <headerFooter alignWithMargins="0">
    <oddHeader>&amp;LDMV / Relegation zur Regionalliga West&amp;RDüsseldorf , 27/28.06.2009</oddHeader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B'!D1</f>
        <v>Relegation Regionalliga West, 27/28.06.09, Beton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B'!A1</f>
        <v>BGV Backumer Tal Herten</v>
      </c>
      <c r="C3" s="66" t="str">
        <f>'Eingabe B'!A26</f>
        <v>Bochumer MC</v>
      </c>
      <c r="D3" s="66" t="str">
        <f>'Eingabe B'!A51</f>
        <v>MGC Bad Salzuflen</v>
      </c>
    </row>
    <row r="4" spans="1:4" ht="12.75">
      <c r="A4" t="s">
        <v>278</v>
      </c>
      <c r="B4" s="66">
        <f>SUMPRODUCT('Eingabe B'!B4:AU4,'Eingabe B'!B24:AU24)</f>
        <v>38</v>
      </c>
      <c r="C4" s="66">
        <f>SUMPRODUCT('Eingabe B'!A29:AF29,'Eingabe B'!A49:AF49)</f>
        <v>35</v>
      </c>
      <c r="D4" s="66">
        <f>SUMPRODUCT('Eingabe B'!B54:AU54,'Eingabe B'!B74:AU74)</f>
        <v>33</v>
      </c>
    </row>
    <row r="5" spans="1:4" ht="12.75">
      <c r="A5" t="s">
        <v>277</v>
      </c>
      <c r="B5" s="66">
        <f>SUMPRODUCT('Eingabe B'!B5:AU5,'Eingabe B'!B24:AU24)</f>
        <v>45</v>
      </c>
      <c r="C5" s="66">
        <f>SUMPRODUCT('Eingabe B'!B30:AU30,'Eingabe B'!B49:AU49)</f>
        <v>39</v>
      </c>
      <c r="D5" s="66">
        <f>SUMPRODUCT('Eingabe B'!B55:AU55,'Eingabe B'!B74:AU74)</f>
        <v>35</v>
      </c>
    </row>
    <row r="6" spans="1:4" ht="12.75">
      <c r="A6" t="s">
        <v>276</v>
      </c>
      <c r="B6" s="66">
        <f>SUMPRODUCT('Eingabe B'!B6:AU6,'Eingabe B'!B24:AU24)</f>
        <v>33</v>
      </c>
      <c r="C6" s="66">
        <f>SUMPRODUCT('Eingabe B'!B31:AU31,'Eingabe B'!B49:AU49)</f>
        <v>38</v>
      </c>
      <c r="D6" s="66">
        <f>SUMPRODUCT('Eingabe B'!B56:AU56,'Eingabe B'!B74:AU74)</f>
        <v>28</v>
      </c>
    </row>
    <row r="7" spans="1:4" ht="12.75">
      <c r="A7" t="s">
        <v>275</v>
      </c>
      <c r="B7" s="66">
        <f>SUMPRODUCT('Eingabe B'!B7:AU7,'Eingabe B'!B24:AU24)</f>
        <v>45</v>
      </c>
      <c r="C7" s="66">
        <f>SUMPRODUCT('Eingabe B'!B32:AU32,'Eingabe B'!B49:AU49)</f>
        <v>40</v>
      </c>
      <c r="D7" s="66">
        <f>SUMPRODUCT('Eingabe B'!B57:AU57,'Eingabe B'!B74:AU74)</f>
        <v>49</v>
      </c>
    </row>
    <row r="8" spans="1:4" ht="12.75">
      <c r="A8" t="s">
        <v>274</v>
      </c>
      <c r="B8" s="66">
        <f>SUMPRODUCT('Eingabe B'!B8:AU8,'Eingabe B'!B24:AU24)</f>
        <v>34</v>
      </c>
      <c r="C8" s="66">
        <f>SUMPRODUCT('Eingabe B'!B33:AU33,'Eingabe B'!B49:AU49)</f>
        <v>36</v>
      </c>
      <c r="D8" s="66">
        <f>SUMPRODUCT('Eingabe B'!B58:AU58,'Eingabe B'!B74:AU74)</f>
        <v>46</v>
      </c>
    </row>
    <row r="9" spans="1:4" ht="12.75">
      <c r="A9" t="s">
        <v>273</v>
      </c>
      <c r="B9" s="66">
        <f>SUMPRODUCT('Eingabe B'!B9:AU9,'Eingabe B'!B24:AU24)</f>
        <v>43</v>
      </c>
      <c r="C9" s="66">
        <f>SUMPRODUCT('Eingabe B'!B34:AU34,'Eingabe B'!B49:AU49)</f>
        <v>42</v>
      </c>
      <c r="D9" s="66">
        <f>SUMPRODUCT('Eingabe B'!B59:AU59,'Eingabe B'!B74:AU74)</f>
        <v>46</v>
      </c>
    </row>
    <row r="10" spans="1:4" ht="12.75">
      <c r="A10" t="s">
        <v>272</v>
      </c>
      <c r="B10" s="66">
        <f>SUMPRODUCT('Eingabe B'!B10:AU10,'Eingabe B'!B24:AU24)</f>
        <v>28</v>
      </c>
      <c r="C10" s="66">
        <f>SUMPRODUCT('Eingabe B'!B35:AU35,'Eingabe B'!B49:AU49)</f>
        <v>25</v>
      </c>
      <c r="D10" s="66">
        <f>SUMPRODUCT('Eingabe B'!B60:AU60,'Eingabe B'!B74:AU74)</f>
        <v>25</v>
      </c>
    </row>
    <row r="11" spans="1:4" ht="12.75">
      <c r="A11" t="s">
        <v>271</v>
      </c>
      <c r="B11" s="66">
        <f>SUMPRODUCT('Eingabe B'!B11:AU11,'Eingabe B'!B24:AU24)</f>
        <v>45</v>
      </c>
      <c r="C11" s="66">
        <f>SUMPRODUCT('Eingabe B'!B36:AU36,'Eingabe B'!B49:AU49)</f>
        <v>49</v>
      </c>
      <c r="D11" s="66">
        <f>SUMPRODUCT('Eingabe B'!B61:AU61,'Eingabe B'!B74:AU74)</f>
        <v>44</v>
      </c>
    </row>
    <row r="12" spans="1:4" ht="12.75">
      <c r="A12" t="s">
        <v>270</v>
      </c>
      <c r="B12" s="66">
        <f>SUMPRODUCT('Eingabe B'!B12:AU12,'Eingabe B'!B24:AU24)</f>
        <v>51</v>
      </c>
      <c r="C12" s="66">
        <f>SUMPRODUCT('Eingabe B'!B37:AU37,'Eingabe B'!B49:AU49)</f>
        <v>52</v>
      </c>
      <c r="D12" s="66">
        <f>SUMPRODUCT('Eingabe B'!B62:AU62,'Eingabe B'!B74:AU74)</f>
        <v>51</v>
      </c>
    </row>
    <row r="13" spans="1:4" ht="12.75">
      <c r="A13" t="s">
        <v>269</v>
      </c>
      <c r="B13" s="66">
        <f>SUMPRODUCT('Eingabe B'!B13:AU13,'Eingabe B'!B24:AU24)</f>
        <v>44</v>
      </c>
      <c r="C13" s="66">
        <f>SUMPRODUCT('Eingabe B'!B38:AU38,'Eingabe B'!B49:AU49)</f>
        <v>41</v>
      </c>
      <c r="D13" s="66">
        <f>SUMPRODUCT('Eingabe B'!B63:AU63,'Eingabe B'!B74:AU74)</f>
        <v>41</v>
      </c>
    </row>
    <row r="14" spans="1:4" ht="12.75">
      <c r="A14" t="s">
        <v>268</v>
      </c>
      <c r="B14" s="66">
        <f>SUMPRODUCT('Eingabe B'!B14:AU14,'Eingabe B'!B24:AU24)</f>
        <v>28</v>
      </c>
      <c r="C14" s="66">
        <f>SUMPRODUCT('Eingabe B'!B39:AU39,'Eingabe B'!B49:AU49)</f>
        <v>24</v>
      </c>
      <c r="D14" s="66">
        <f>SUMPRODUCT('Eingabe B'!B64:AU64,'Eingabe B'!B74:AU74)</f>
        <v>25</v>
      </c>
    </row>
    <row r="15" spans="1:4" ht="12.75">
      <c r="A15" t="s">
        <v>267</v>
      </c>
      <c r="B15" s="66">
        <f>SUMPRODUCT('Eingabe B'!B15:AU15,'Eingabe B'!B24:AU24)</f>
        <v>42</v>
      </c>
      <c r="C15" s="66">
        <f>SUMPRODUCT('Eingabe B'!B40:AU40,'Eingabe B'!B49:AU49)</f>
        <v>35</v>
      </c>
      <c r="D15" s="66">
        <f>SUMPRODUCT('Eingabe B'!B65:AU65,'Eingabe B'!B74:AU74)</f>
        <v>40</v>
      </c>
    </row>
    <row r="16" spans="1:4" ht="12.75">
      <c r="A16" t="s">
        <v>266</v>
      </c>
      <c r="B16" s="66">
        <f>SUMPRODUCT('Eingabe B'!B16:AU16,'Eingabe B'!B24:AU24)</f>
        <v>42</v>
      </c>
      <c r="C16" s="66">
        <f>SUMPRODUCT('Eingabe B'!B41:AU41,'Eingabe B'!B49:AU49)</f>
        <v>32</v>
      </c>
      <c r="D16" s="66">
        <f>SUMPRODUCT('Eingabe B'!B66:AU66,'Eingabe B'!B74:AU74)</f>
        <v>39</v>
      </c>
    </row>
    <row r="17" spans="1:4" ht="12.75">
      <c r="A17" t="s">
        <v>265</v>
      </c>
      <c r="B17" s="66">
        <f>SUMPRODUCT('Eingabe B'!B17:AU17,'Eingabe B'!B24:AU24)</f>
        <v>42</v>
      </c>
      <c r="C17" s="66">
        <f>SUMPRODUCT('Eingabe B'!B42:AU42,'Eingabe B'!B49:AU49)</f>
        <v>44</v>
      </c>
      <c r="D17" s="66">
        <f>SUMPRODUCT('Eingabe B'!B67:AU67,'Eingabe B'!B74:AU74)</f>
        <v>42</v>
      </c>
    </row>
    <row r="18" spans="1:4" ht="12.75">
      <c r="A18" t="s">
        <v>264</v>
      </c>
      <c r="B18" s="66">
        <f>SUMPRODUCT('Eingabe B'!B18:AU18,'Eingabe B'!B24:AU24)</f>
        <v>55</v>
      </c>
      <c r="C18" s="66">
        <f>SUMPRODUCT('Eingabe B'!B43:AU43,'Eingabe B'!B49:AU49)</f>
        <v>54</v>
      </c>
      <c r="D18" s="66">
        <f>SUMPRODUCT('Eingabe B'!B68:AU68,'Eingabe B'!B74:AU74)</f>
        <v>50</v>
      </c>
    </row>
    <row r="19" spans="1:4" ht="12.75">
      <c r="A19" t="s">
        <v>263</v>
      </c>
      <c r="B19" s="66">
        <f>SUMPRODUCT('Eingabe B'!B19:AU19,'Eingabe B'!B24:AU24)</f>
        <v>41</v>
      </c>
      <c r="C19" s="66">
        <f>SUMPRODUCT('Eingabe B'!B44:AU44,'Eingabe B'!B49:AU49)</f>
        <v>49</v>
      </c>
      <c r="D19" s="66">
        <f>SUMPRODUCT('Eingabe B'!B69:AU69,'Eingabe B'!B74:AU74)</f>
        <v>47</v>
      </c>
    </row>
    <row r="20" spans="1:4" ht="12.75">
      <c r="A20" t="s">
        <v>262</v>
      </c>
      <c r="B20" s="66">
        <f>SUMPRODUCT('Eingabe B'!B20:AU20,'Eingabe B'!B24:AU24)</f>
        <v>33</v>
      </c>
      <c r="C20" s="66">
        <f>SUMPRODUCT('Eingabe B'!B45:AU45,'Eingabe B'!B49:AU49)</f>
        <v>30</v>
      </c>
      <c r="D20" s="66">
        <f>SUMPRODUCT('Eingabe B'!B70:AU70,'Eingabe B'!B74:AU74)</f>
        <v>29</v>
      </c>
    </row>
    <row r="21" spans="1:4" ht="12.75">
      <c r="A21" t="s">
        <v>261</v>
      </c>
      <c r="B21" s="66">
        <f>SUMPRODUCT('Eingabe B'!B21:AU21,'Eingabe B'!B24:AU24)</f>
        <v>33</v>
      </c>
      <c r="C21" s="66">
        <f>SUMPRODUCT('Eingabe B'!B46:AU46,'Eingabe B'!B49:AU49)</f>
        <v>31</v>
      </c>
      <c r="D21" s="66">
        <f>SUMPRODUCT('Eingabe B'!B71:AU71,'Eingabe B'!B74:AU74)</f>
        <v>26</v>
      </c>
    </row>
    <row r="22" spans="1:4" ht="13.5" thickBot="1">
      <c r="A22" s="392" t="s">
        <v>215</v>
      </c>
      <c r="B22" s="395">
        <f>SUM(B4:B21)</f>
        <v>722</v>
      </c>
      <c r="C22" s="395">
        <f>SUM(C4:C21)</f>
        <v>696</v>
      </c>
      <c r="D22" s="395">
        <f>SUM(D4:D21)</f>
        <v>696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5</v>
      </c>
      <c r="C26" s="66">
        <f>C4-MIN($B4:$D4)</f>
        <v>2</v>
      </c>
      <c r="D26" s="66">
        <f>D4-MIN($B4:$D4)</f>
        <v>0</v>
      </c>
    </row>
    <row r="27" spans="1:4" ht="12.75">
      <c r="A27" t="str">
        <f>A5</f>
        <v>Bahn 2</v>
      </c>
      <c r="B27" s="66">
        <f>B5-MIN($B5:$D5)</f>
        <v>10</v>
      </c>
      <c r="C27" s="66">
        <f>C5-MIN($B5:$D5)</f>
        <v>4</v>
      </c>
      <c r="D27" s="66">
        <f>D5-MIN($B5:$D5)</f>
        <v>0</v>
      </c>
    </row>
    <row r="28" spans="1:4" ht="12.75">
      <c r="A28" t="str">
        <f>A6</f>
        <v>Bahn 3</v>
      </c>
      <c r="B28" s="66">
        <f>B6-MIN($B6:$D6)</f>
        <v>5</v>
      </c>
      <c r="C28" s="66">
        <f>C6-MIN($B6:$D6)</f>
        <v>10</v>
      </c>
      <c r="D28" s="66">
        <f>D6-MIN($B6:$D6)</f>
        <v>0</v>
      </c>
    </row>
    <row r="29" spans="1:4" ht="12.75">
      <c r="A29" t="str">
        <f>A7</f>
        <v>Bahn 4</v>
      </c>
      <c r="B29" s="66">
        <f>B7-MIN($B7:$D7)</f>
        <v>5</v>
      </c>
      <c r="C29" s="66">
        <f>C7-MIN($B7:$D7)</f>
        <v>0</v>
      </c>
      <c r="D29" s="66">
        <f>D7-MIN($B7:$D7)</f>
        <v>9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2</v>
      </c>
      <c r="D30" s="66">
        <f>D8-MIN($B8:$D8)</f>
        <v>12</v>
      </c>
    </row>
    <row r="31" spans="1:4" ht="12.75">
      <c r="A31" t="str">
        <f>A9</f>
        <v>Bahn 6</v>
      </c>
      <c r="B31" s="66">
        <f>B9-MIN($B9:$D9)</f>
        <v>1</v>
      </c>
      <c r="C31" s="66">
        <f>C9-MIN($B9:$D9)</f>
        <v>0</v>
      </c>
      <c r="D31" s="66">
        <f>D9-MIN($B9:$D9)</f>
        <v>4</v>
      </c>
    </row>
    <row r="32" spans="1:4" ht="12.75">
      <c r="A32" t="str">
        <f>A10</f>
        <v>Bahn 7</v>
      </c>
      <c r="B32" s="66">
        <f>B10-MIN($B10:$D10)</f>
        <v>3</v>
      </c>
      <c r="C32" s="66">
        <f>C10-MIN($B10:$D10)</f>
        <v>0</v>
      </c>
      <c r="D32" s="66">
        <f>D10-MIN($B10:$D10)</f>
        <v>0</v>
      </c>
    </row>
    <row r="33" spans="1:4" ht="12.75">
      <c r="A33" t="str">
        <f>A11</f>
        <v>Bahn 8</v>
      </c>
      <c r="B33" s="66">
        <f>B11-MIN($B11:$D11)</f>
        <v>1</v>
      </c>
      <c r="C33" s="66">
        <f>C11-MIN($B11:$D11)</f>
        <v>5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0</v>
      </c>
      <c r="C34" s="66">
        <f>C12-MIN($B12:$D12)</f>
        <v>1</v>
      </c>
      <c r="D34" s="66">
        <f>D12-MIN($B12:$D12)</f>
        <v>0</v>
      </c>
    </row>
    <row r="35" spans="1:4" ht="12.75">
      <c r="A35" t="str">
        <f>A13</f>
        <v>Bahn 10</v>
      </c>
      <c r="B35" s="66">
        <f>B13-MIN($B13:$D13)</f>
        <v>3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4</v>
      </c>
      <c r="C36" s="66">
        <f>C14-MIN($B14:$D14)</f>
        <v>0</v>
      </c>
      <c r="D36" s="66">
        <f>D14-MIN($B14:$D14)</f>
        <v>1</v>
      </c>
    </row>
    <row r="37" spans="1:4" ht="12.75">
      <c r="A37" t="str">
        <f>A15</f>
        <v>Bahn 12</v>
      </c>
      <c r="B37" s="66">
        <f>B15-MIN($B15:$D15)</f>
        <v>7</v>
      </c>
      <c r="C37" s="66">
        <f>C15-MIN($B15:$D15)</f>
        <v>0</v>
      </c>
      <c r="D37" s="66">
        <f>D15-MIN($B15:$D15)</f>
        <v>5</v>
      </c>
    </row>
    <row r="38" spans="1:4" ht="12.75">
      <c r="A38" t="str">
        <f>A16</f>
        <v>Bahn 13</v>
      </c>
      <c r="B38" s="66">
        <f>B16-MIN($B16:$D16)</f>
        <v>10</v>
      </c>
      <c r="C38" s="66">
        <f>C16-MIN($B16:$D16)</f>
        <v>0</v>
      </c>
      <c r="D38" s="66">
        <f>D16-MIN($B16:$D16)</f>
        <v>7</v>
      </c>
    </row>
    <row r="39" spans="1:4" ht="12.75">
      <c r="A39" t="str">
        <f>A17</f>
        <v>Bahn 14</v>
      </c>
      <c r="B39" s="66">
        <f>B17-MIN($B17:$D17)</f>
        <v>0</v>
      </c>
      <c r="C39" s="66">
        <f>C17-MIN($B17:$D17)</f>
        <v>2</v>
      </c>
      <c r="D39" s="66">
        <f>D17-MIN($B17:$D17)</f>
        <v>0</v>
      </c>
    </row>
    <row r="40" spans="1:4" ht="12.75">
      <c r="A40" t="str">
        <f>A18</f>
        <v>Bahn 15</v>
      </c>
      <c r="B40" s="66">
        <f>B18-MIN($B18:$D18)</f>
        <v>5</v>
      </c>
      <c r="C40" s="66">
        <f>C18-MIN($B18:$D18)</f>
        <v>4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8</v>
      </c>
      <c r="D41" s="66">
        <f>D19-MIN($B19:$D19)</f>
        <v>6</v>
      </c>
    </row>
    <row r="42" spans="1:4" ht="12.75">
      <c r="A42" t="str">
        <f>A20</f>
        <v>Bahn 17</v>
      </c>
      <c r="B42" s="66">
        <f>B20-MIN($B20:$D20)</f>
        <v>4</v>
      </c>
      <c r="C42" s="66">
        <f>C20-MIN($B20:$D20)</f>
        <v>1</v>
      </c>
      <c r="D42" s="66">
        <f>D20-MIN($B20:$D20)</f>
        <v>0</v>
      </c>
    </row>
    <row r="43" spans="1:4" ht="12.75">
      <c r="A43" t="str">
        <f>A21</f>
        <v>Bahn 18</v>
      </c>
      <c r="B43" s="66">
        <f>B21-MIN($B21:$D21)</f>
        <v>7</v>
      </c>
      <c r="C43" s="66">
        <f>C21-MIN($B21:$D21)</f>
        <v>5</v>
      </c>
      <c r="D43" s="66">
        <f>D21-MIN($B21:$D21)</f>
        <v>0</v>
      </c>
    </row>
    <row r="44" spans="1:4" ht="13.5" thickBot="1">
      <c r="A44" s="392" t="s">
        <v>215</v>
      </c>
      <c r="B44" s="395">
        <f>B22-MIN($B22:$D22)</f>
        <v>26</v>
      </c>
      <c r="C44" s="395">
        <f>C22-MIN($B22:$D22)</f>
        <v>0</v>
      </c>
      <c r="D44" s="395">
        <f>D22-MIN($B22:$D22)</f>
        <v>0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1.5833333333333333</v>
      </c>
      <c r="C48" s="393">
        <f>C4/$G$46/$G$47</f>
        <v>1.4583333333333333</v>
      </c>
      <c r="D48" s="393">
        <f>D4/$G$46/$G$47</f>
        <v>1.375</v>
      </c>
      <c r="E48" s="390">
        <f>SUM(B48:D48)/$G$48</f>
        <v>1.472222222222222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1.875</v>
      </c>
      <c r="C49" s="393">
        <f>C5/$G$46/$G$47</f>
        <v>1.625</v>
      </c>
      <c r="D49" s="393">
        <f>D5/$G$46/$G$47</f>
        <v>1.4583333333333333</v>
      </c>
      <c r="E49" s="390">
        <f>SUM(B49:D49)/$G$48</f>
        <v>1.6527777777777777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1.5833333333333333</v>
      </c>
      <c r="D50" s="393">
        <f>D6/$G$46/$G$47</f>
        <v>1.1666666666666667</v>
      </c>
      <c r="E50" s="390">
        <f>SUM(B50:D50)/$G$48</f>
        <v>1.375</v>
      </c>
    </row>
    <row r="51" spans="1:5" ht="12.75">
      <c r="A51" t="str">
        <f>A29</f>
        <v>Bahn 4</v>
      </c>
      <c r="B51" s="393">
        <f>B7/$G$46/$G$47</f>
        <v>1.875</v>
      </c>
      <c r="C51" s="393">
        <f>C7/$G$46/$G$47</f>
        <v>1.6666666666666667</v>
      </c>
      <c r="D51" s="393">
        <f>D7/$G$46/$G$47</f>
        <v>2.0416666666666665</v>
      </c>
      <c r="E51" s="390">
        <f>SUM(B51:D51)/$G$48</f>
        <v>1.8611111111111114</v>
      </c>
    </row>
    <row r="52" spans="1:5" ht="12.75">
      <c r="A52" t="str">
        <f>A30</f>
        <v>Bahn 5</v>
      </c>
      <c r="B52" s="393">
        <f>B8/$G$46/$G$47</f>
        <v>1.4166666666666667</v>
      </c>
      <c r="C52" s="393">
        <f>C8/$G$46/$G$47</f>
        <v>1.5</v>
      </c>
      <c r="D52" s="393">
        <f>D8/$G$46/$G$47</f>
        <v>1.9166666666666667</v>
      </c>
      <c r="E52" s="390">
        <f>SUM(B52:D52)/$G$48</f>
        <v>1.6111111111111114</v>
      </c>
    </row>
    <row r="53" spans="1:5" ht="12.75">
      <c r="A53" t="str">
        <f>A31</f>
        <v>Bahn 6</v>
      </c>
      <c r="B53" s="393">
        <f>B9/$G$46/$G$47</f>
        <v>1.7916666666666667</v>
      </c>
      <c r="C53" s="393">
        <f>C9/$G$46/$G$47</f>
        <v>1.75</v>
      </c>
      <c r="D53" s="393">
        <f>D9/$G$46/$G$47</f>
        <v>1.9166666666666667</v>
      </c>
      <c r="E53" s="390">
        <f>SUM(B53:D53)/$G$48</f>
        <v>1.8194444444444446</v>
      </c>
    </row>
    <row r="54" spans="1:5" ht="12.75">
      <c r="A54" t="str">
        <f>A32</f>
        <v>Bahn 7</v>
      </c>
      <c r="B54" s="393">
        <f>B10/$G$46/$G$47</f>
        <v>1.1666666666666667</v>
      </c>
      <c r="C54" s="393">
        <f>C10/$G$46/$G$47</f>
        <v>1.0416666666666667</v>
      </c>
      <c r="D54" s="393">
        <f>D10/$G$46/$G$47</f>
        <v>1.0416666666666667</v>
      </c>
      <c r="E54" s="390">
        <f>SUM(B54:D54)/$G$48</f>
        <v>1.0833333333333333</v>
      </c>
    </row>
    <row r="55" spans="1:5" ht="12.75">
      <c r="A55" t="str">
        <f>A33</f>
        <v>Bahn 8</v>
      </c>
      <c r="B55" s="393">
        <f>B11/$G$46/$G$47</f>
        <v>1.875</v>
      </c>
      <c r="C55" s="393">
        <f>C11/$G$46/$G$47</f>
        <v>2.0416666666666665</v>
      </c>
      <c r="D55" s="393">
        <f>D11/$G$46/$G$47</f>
        <v>1.8333333333333333</v>
      </c>
      <c r="E55" s="390">
        <f>SUM(B55:D55)/$G$48</f>
        <v>1.9166666666666667</v>
      </c>
    </row>
    <row r="56" spans="1:5" ht="12.75">
      <c r="A56" t="str">
        <f>A34</f>
        <v>Bahn 9</v>
      </c>
      <c r="B56" s="393">
        <f>B12/$G$46/$G$47</f>
        <v>2.125</v>
      </c>
      <c r="C56" s="393">
        <f>C12/$G$46/$G$47</f>
        <v>2.1666666666666665</v>
      </c>
      <c r="D56" s="393">
        <f>D12/$G$46/$G$47</f>
        <v>2.125</v>
      </c>
      <c r="E56" s="390">
        <f>SUM(B56:D56)/$G$48</f>
        <v>2.138888888888889</v>
      </c>
    </row>
    <row r="57" spans="1:5" ht="12.75">
      <c r="A57" t="str">
        <f>A35</f>
        <v>Bahn 10</v>
      </c>
      <c r="B57" s="393">
        <f>B13/$G$46/$G$47</f>
        <v>1.8333333333333333</v>
      </c>
      <c r="C57" s="393">
        <f>C13/$G$46/$G$47</f>
        <v>1.7083333333333333</v>
      </c>
      <c r="D57" s="393">
        <f>D13/$G$46/$G$47</f>
        <v>1.7083333333333333</v>
      </c>
      <c r="E57" s="390">
        <f>SUM(B57:D57)/$G$48</f>
        <v>1.75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</v>
      </c>
      <c r="D58" s="393">
        <f>D14/$G$46/$G$47</f>
        <v>1.0416666666666667</v>
      </c>
      <c r="E58" s="390">
        <f>SUM(B58:D58)/$G$48</f>
        <v>1.0694444444444446</v>
      </c>
    </row>
    <row r="59" spans="1:5" ht="12.75">
      <c r="A59" t="str">
        <f>A37</f>
        <v>Bahn 12</v>
      </c>
      <c r="B59" s="393">
        <f>B15/$G$46/$G$47</f>
        <v>1.75</v>
      </c>
      <c r="C59" s="393">
        <f>C15/$G$46/$G$47</f>
        <v>1.4583333333333333</v>
      </c>
      <c r="D59" s="393">
        <f>D15/$G$46/$G$47</f>
        <v>1.6666666666666667</v>
      </c>
      <c r="E59" s="390">
        <f>SUM(B59:D59)/$G$48</f>
        <v>1.625</v>
      </c>
    </row>
    <row r="60" spans="1:5" ht="12.75">
      <c r="A60" t="str">
        <f>A38</f>
        <v>Bahn 13</v>
      </c>
      <c r="B60" s="393">
        <f>B16/$G$46/$G$47</f>
        <v>1.75</v>
      </c>
      <c r="C60" s="393">
        <f>C16/$G$46/$G$47</f>
        <v>1.3333333333333333</v>
      </c>
      <c r="D60" s="393">
        <f>D16/$G$46/$G$47</f>
        <v>1.625</v>
      </c>
      <c r="E60" s="390">
        <f>SUM(B60:D60)/$G$48</f>
        <v>1.5694444444444444</v>
      </c>
    </row>
    <row r="61" spans="1:5" ht="12.75">
      <c r="A61" t="str">
        <f>A39</f>
        <v>Bahn 14</v>
      </c>
      <c r="B61" s="393">
        <f>B17/$G$46/$G$47</f>
        <v>1.75</v>
      </c>
      <c r="C61" s="393">
        <f>C17/$G$46/$G$47</f>
        <v>1.8333333333333333</v>
      </c>
      <c r="D61" s="393">
        <f>D17/$G$46/$G$47</f>
        <v>1.75</v>
      </c>
      <c r="E61" s="390">
        <f>SUM(B61:D61)/$G$48</f>
        <v>1.7777777777777777</v>
      </c>
    </row>
    <row r="62" spans="1:5" ht="12.75">
      <c r="A62" t="str">
        <f>A40</f>
        <v>Bahn 15</v>
      </c>
      <c r="B62" s="393">
        <f>B18/$G$46/$G$47</f>
        <v>2.2916666666666665</v>
      </c>
      <c r="C62" s="393">
        <f>C18/$G$46/$G$47</f>
        <v>2.25</v>
      </c>
      <c r="D62" s="393">
        <f>D18/$G$46/$G$47</f>
        <v>2.0833333333333335</v>
      </c>
      <c r="E62" s="390">
        <f>SUM(B62:D62)/$G$48</f>
        <v>2.2083333333333335</v>
      </c>
    </row>
    <row r="63" spans="1:5" ht="12.75">
      <c r="A63" t="str">
        <f>A41</f>
        <v>Bahn 16</v>
      </c>
      <c r="B63" s="393">
        <f>B19/$G$46/$G$47</f>
        <v>1.7083333333333333</v>
      </c>
      <c r="C63" s="393">
        <f>C19/$G$46/$G$47</f>
        <v>2.0416666666666665</v>
      </c>
      <c r="D63" s="393">
        <f>D19/$G$46/$G$47</f>
        <v>1.9583333333333333</v>
      </c>
      <c r="E63" s="390">
        <f>SUM(B63:D63)/$G$48</f>
        <v>1.9027777777777777</v>
      </c>
    </row>
    <row r="64" spans="1:5" ht="12.75">
      <c r="A64" t="str">
        <f>A42</f>
        <v>Bahn 17</v>
      </c>
      <c r="B64" s="393">
        <f>B20/$G$46/$G$47</f>
        <v>1.375</v>
      </c>
      <c r="C64" s="393">
        <f>C20/$G$46/$G$47</f>
        <v>1.25</v>
      </c>
      <c r="D64" s="393">
        <f>D20/$G$46/$G$47</f>
        <v>1.2083333333333333</v>
      </c>
      <c r="E64" s="390">
        <f>SUM(B64:D64)/$G$48</f>
        <v>1.2777777777777777</v>
      </c>
    </row>
    <row r="65" spans="1:5" ht="12.75">
      <c r="A65" t="str">
        <f>A43</f>
        <v>Bahn 18</v>
      </c>
      <c r="B65" s="393">
        <f>B21/$G$46/$G$47</f>
        <v>1.375</v>
      </c>
      <c r="C65" s="393">
        <f>C21/$G$46/$G$47</f>
        <v>1.2916666666666667</v>
      </c>
      <c r="D65" s="393">
        <f>D21/$G$46/$G$47</f>
        <v>1.0833333333333333</v>
      </c>
      <c r="E65" s="390">
        <f>SUM(B65:D65)/$G$48</f>
        <v>1.25</v>
      </c>
    </row>
    <row r="66" spans="1:5" ht="13.5" thickBot="1">
      <c r="A66" s="392" t="s">
        <v>215</v>
      </c>
      <c r="B66" s="391">
        <f>B22/$G$46/$G$47</f>
        <v>30.083333333333332</v>
      </c>
      <c r="C66" s="391">
        <f>C22/$G$46/$G$47</f>
        <v>29</v>
      </c>
      <c r="D66" s="391">
        <f>D22/$G$46/$G$47</f>
        <v>29</v>
      </c>
      <c r="E66" s="390">
        <f>SUM(B66:D66)/$G$48</f>
        <v>29.36111111111111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B4" sqref="B4"/>
    </sheetView>
  </sheetViews>
  <sheetFormatPr defaultColWidth="11.421875" defaultRowHeight="12.75"/>
  <cols>
    <col min="1" max="1" width="10.8515625" style="0" bestFit="1" customWidth="1"/>
    <col min="2" max="4" width="15.7109375" style="66" customWidth="1"/>
    <col min="5" max="5" width="7.421875" style="0" customWidth="1"/>
    <col min="6" max="6" width="14.28125" style="0" customWidth="1"/>
    <col min="7" max="7" width="5.421875" style="66" customWidth="1"/>
  </cols>
  <sheetData>
    <row r="1" ht="12.75">
      <c r="D1" s="66" t="str">
        <f>'Eingabe E'!D1</f>
        <v>Relegation Regionalliga West, 27/28.06.09, Eternit</v>
      </c>
    </row>
    <row r="2" spans="2:4" ht="12.75">
      <c r="B2" s="394" t="s">
        <v>279</v>
      </c>
      <c r="C2" s="394"/>
      <c r="D2" s="394"/>
    </row>
    <row r="3" spans="1:4" ht="12.75">
      <c r="A3" t="s">
        <v>257</v>
      </c>
      <c r="B3" s="66" t="str">
        <f>'Eingabe E'!A1</f>
        <v>BGV Backumer Tal Herten</v>
      </c>
      <c r="C3" s="66" t="str">
        <f>'Eingabe E'!A26</f>
        <v>Bochumer MC</v>
      </c>
      <c r="D3" s="66" t="str">
        <f>'Eingabe E'!A51</f>
        <v>MGC Bad Salzuflen</v>
      </c>
    </row>
    <row r="4" spans="1:4" ht="12.75">
      <c r="A4" t="s">
        <v>278</v>
      </c>
      <c r="B4" s="66">
        <f>SUMPRODUCT('Eingabe E'!B4:AU4,'Eingabe E'!B24:AU24)</f>
        <v>25</v>
      </c>
      <c r="C4" s="66">
        <f>SUMPRODUCT('Eingabe E'!A29:AF29,'Eingabe E'!A49:AF49)</f>
        <v>27</v>
      </c>
      <c r="D4" s="66">
        <f>SUMPRODUCT('Eingabe E'!B54:AU54,'Eingabe E'!B74:AU74)</f>
        <v>27</v>
      </c>
    </row>
    <row r="5" spans="1:4" ht="12.75">
      <c r="A5" t="s">
        <v>277</v>
      </c>
      <c r="B5" s="66">
        <f>SUMPRODUCT('Eingabe E'!B5:AU5,'Eingabe E'!B24:AU24)</f>
        <v>35</v>
      </c>
      <c r="C5" s="66">
        <f>SUMPRODUCT('Eingabe E'!B30:AU30,'Eingabe E'!B49:AU49)</f>
        <v>31</v>
      </c>
      <c r="D5" s="66">
        <f>SUMPRODUCT('Eingabe E'!B55:AU55,'Eingabe E'!B74:AU74)</f>
        <v>35</v>
      </c>
    </row>
    <row r="6" spans="1:4" ht="12.75">
      <c r="A6" t="s">
        <v>276</v>
      </c>
      <c r="B6" s="66">
        <f>SUMPRODUCT('Eingabe E'!B6:AU6,'Eingabe E'!B24:AU24)</f>
        <v>33</v>
      </c>
      <c r="C6" s="66">
        <f>SUMPRODUCT('Eingabe E'!B31:AU31,'Eingabe E'!B49:AU49)</f>
        <v>46</v>
      </c>
      <c r="D6" s="66">
        <f>SUMPRODUCT('Eingabe E'!B56:AU56,'Eingabe E'!B74:AU74)</f>
        <v>39</v>
      </c>
    </row>
    <row r="7" spans="1:4" ht="12.75">
      <c r="A7" t="s">
        <v>275</v>
      </c>
      <c r="B7" s="66">
        <f>SUMPRODUCT('Eingabe E'!B7:AU7,'Eingabe E'!B24:AU24)</f>
        <v>37</v>
      </c>
      <c r="C7" s="66">
        <f>SUMPRODUCT('Eingabe E'!B32:AU32,'Eingabe E'!B49:AU49)</f>
        <v>41</v>
      </c>
      <c r="D7" s="66">
        <f>SUMPRODUCT('Eingabe E'!B57:AU57,'Eingabe E'!B74:AU74)</f>
        <v>38</v>
      </c>
    </row>
    <row r="8" spans="1:4" ht="12.75">
      <c r="A8" t="s">
        <v>274</v>
      </c>
      <c r="B8" s="66">
        <f>SUMPRODUCT('Eingabe E'!B8:AU8,'Eingabe E'!B24:AU24)</f>
        <v>28</v>
      </c>
      <c r="C8" s="66">
        <f>SUMPRODUCT('Eingabe E'!B33:AU33,'Eingabe E'!B49:AU49)</f>
        <v>35</v>
      </c>
      <c r="D8" s="66">
        <f>SUMPRODUCT('Eingabe E'!B58:AU58,'Eingabe E'!B74:AU74)</f>
        <v>44</v>
      </c>
    </row>
    <row r="9" spans="1:4" ht="12.75">
      <c r="A9" t="s">
        <v>273</v>
      </c>
      <c r="B9" s="66">
        <f>SUMPRODUCT('Eingabe E'!B9:AU9,'Eingabe E'!B24:AU24)</f>
        <v>34</v>
      </c>
      <c r="C9" s="66">
        <f>SUMPRODUCT('Eingabe E'!B34:AU34,'Eingabe E'!B49:AU49)</f>
        <v>40</v>
      </c>
      <c r="D9" s="66">
        <f>SUMPRODUCT('Eingabe E'!B59:AU59,'Eingabe E'!B74:AU74)</f>
        <v>34</v>
      </c>
    </row>
    <row r="10" spans="1:4" ht="12.75">
      <c r="A10" t="s">
        <v>272</v>
      </c>
      <c r="B10" s="66">
        <f>SUMPRODUCT('Eingabe E'!B10:AU10,'Eingabe E'!B24:AU24)</f>
        <v>25</v>
      </c>
      <c r="C10" s="66">
        <f>SUMPRODUCT('Eingabe E'!B35:AU35,'Eingabe E'!B49:AU49)</f>
        <v>25</v>
      </c>
      <c r="D10" s="66">
        <f>SUMPRODUCT('Eingabe E'!B60:AU60,'Eingabe E'!B74:AU74)</f>
        <v>26</v>
      </c>
    </row>
    <row r="11" spans="1:4" ht="12.75">
      <c r="A11" t="s">
        <v>271</v>
      </c>
      <c r="B11" s="66">
        <f>SUMPRODUCT('Eingabe E'!B11:AU11,'Eingabe E'!B24:AU24)</f>
        <v>30</v>
      </c>
      <c r="C11" s="66">
        <f>SUMPRODUCT('Eingabe E'!B36:AU36,'Eingabe E'!B49:AU49)</f>
        <v>37</v>
      </c>
      <c r="D11" s="66">
        <f>SUMPRODUCT('Eingabe E'!B61:AU61,'Eingabe E'!B74:AU74)</f>
        <v>28</v>
      </c>
    </row>
    <row r="12" spans="1:4" ht="12.75">
      <c r="A12" t="s">
        <v>270</v>
      </c>
      <c r="B12" s="66">
        <f>SUMPRODUCT('Eingabe E'!B12:AU12,'Eingabe E'!B24:AU24)</f>
        <v>34</v>
      </c>
      <c r="C12" s="66">
        <f>SUMPRODUCT('Eingabe E'!B37:AU37,'Eingabe E'!B49:AU49)</f>
        <v>28</v>
      </c>
      <c r="D12" s="66">
        <f>SUMPRODUCT('Eingabe E'!B62:AU62,'Eingabe E'!B74:AU74)</f>
        <v>36</v>
      </c>
    </row>
    <row r="13" spans="1:4" ht="12.75">
      <c r="A13" t="s">
        <v>269</v>
      </c>
      <c r="B13" s="66">
        <f>SUMPRODUCT('Eingabe E'!B13:AU13,'Eingabe E'!B24:AU24)</f>
        <v>31</v>
      </c>
      <c r="C13" s="66">
        <f>SUMPRODUCT('Eingabe E'!B38:AU38,'Eingabe E'!B49:AU49)</f>
        <v>31</v>
      </c>
      <c r="D13" s="66">
        <f>SUMPRODUCT('Eingabe E'!B63:AU63,'Eingabe E'!B74:AU74)</f>
        <v>31</v>
      </c>
    </row>
    <row r="14" spans="1:4" ht="12.75">
      <c r="A14" t="s">
        <v>268</v>
      </c>
      <c r="B14" s="66">
        <f>SUMPRODUCT('Eingabe E'!B14:AU14,'Eingabe E'!B24:AU24)</f>
        <v>28</v>
      </c>
      <c r="C14" s="66">
        <f>SUMPRODUCT('Eingabe E'!B39:AU39,'Eingabe E'!B49:AU49)</f>
        <v>25</v>
      </c>
      <c r="D14" s="66">
        <f>SUMPRODUCT('Eingabe E'!B64:AU64,'Eingabe E'!B74:AU74)</f>
        <v>27</v>
      </c>
    </row>
    <row r="15" spans="1:4" ht="12.75">
      <c r="A15" t="s">
        <v>267</v>
      </c>
      <c r="B15" s="66">
        <f>SUMPRODUCT('Eingabe E'!B15:AU15,'Eingabe E'!B24:AU24)</f>
        <v>34</v>
      </c>
      <c r="C15" s="66">
        <f>SUMPRODUCT('Eingabe E'!B40:AU40,'Eingabe E'!B49:AU49)</f>
        <v>35</v>
      </c>
      <c r="D15" s="66">
        <f>SUMPRODUCT('Eingabe E'!B65:AU65,'Eingabe E'!B74:AU74)</f>
        <v>37</v>
      </c>
    </row>
    <row r="16" spans="1:4" ht="12.75">
      <c r="A16" t="s">
        <v>266</v>
      </c>
      <c r="B16" s="66">
        <f>SUMPRODUCT('Eingabe E'!B16:AU16,'Eingabe E'!B24:AU24)</f>
        <v>30</v>
      </c>
      <c r="C16" s="66">
        <f>SUMPRODUCT('Eingabe E'!B41:AU41,'Eingabe E'!B49:AU49)</f>
        <v>28</v>
      </c>
      <c r="D16" s="66">
        <f>SUMPRODUCT('Eingabe E'!B66:AU66,'Eingabe E'!B74:AU74)</f>
        <v>26</v>
      </c>
    </row>
    <row r="17" spans="1:4" ht="12.75">
      <c r="A17" t="s">
        <v>265</v>
      </c>
      <c r="B17" s="66">
        <f>SUMPRODUCT('Eingabe E'!B17:AU17,'Eingabe E'!B24:AU24)</f>
        <v>41</v>
      </c>
      <c r="C17" s="66">
        <f>SUMPRODUCT('Eingabe E'!B42:AU42,'Eingabe E'!B49:AU49)</f>
        <v>32</v>
      </c>
      <c r="D17" s="66">
        <f>SUMPRODUCT('Eingabe E'!B67:AU67,'Eingabe E'!B74:AU74)</f>
        <v>35</v>
      </c>
    </row>
    <row r="18" spans="1:4" ht="12.75">
      <c r="A18" t="s">
        <v>264</v>
      </c>
      <c r="B18" s="66">
        <f>SUMPRODUCT('Eingabe E'!B18:AU18,'Eingabe E'!B24:AU24)</f>
        <v>27</v>
      </c>
      <c r="C18" s="66">
        <f>SUMPRODUCT('Eingabe E'!B43:AU43,'Eingabe E'!B49:AU49)</f>
        <v>32</v>
      </c>
      <c r="D18" s="66">
        <f>SUMPRODUCT('Eingabe E'!B68:AU68,'Eingabe E'!B74:AU74)</f>
        <v>27</v>
      </c>
    </row>
    <row r="19" spans="1:4" ht="12.75">
      <c r="A19" t="s">
        <v>263</v>
      </c>
      <c r="B19" s="66">
        <f>SUMPRODUCT('Eingabe E'!B19:AU19,'Eingabe E'!B24:AU24)</f>
        <v>36</v>
      </c>
      <c r="C19" s="66">
        <f>SUMPRODUCT('Eingabe E'!B44:AU44,'Eingabe E'!B49:AU49)</f>
        <v>43</v>
      </c>
      <c r="D19" s="66">
        <f>SUMPRODUCT('Eingabe E'!B69:AU69,'Eingabe E'!B74:AU74)</f>
        <v>48</v>
      </c>
    </row>
    <row r="20" spans="1:4" ht="12.75">
      <c r="A20" t="s">
        <v>262</v>
      </c>
      <c r="B20" s="66">
        <f>SUMPRODUCT('Eingabe E'!B20:AU20,'Eingabe E'!B24:AU24)</f>
        <v>27</v>
      </c>
      <c r="C20" s="66">
        <f>SUMPRODUCT('Eingabe E'!B45:AU45,'Eingabe E'!B49:AU49)</f>
        <v>25</v>
      </c>
      <c r="D20" s="66">
        <f>SUMPRODUCT('Eingabe E'!B70:AU70,'Eingabe E'!B74:AU74)</f>
        <v>26</v>
      </c>
    </row>
    <row r="21" spans="1:4" ht="12.75">
      <c r="A21" t="s">
        <v>261</v>
      </c>
      <c r="B21" s="66">
        <f>SUMPRODUCT('Eingabe E'!B21:AU21,'Eingabe E'!B24:AU24)</f>
        <v>30</v>
      </c>
      <c r="C21" s="66">
        <f>SUMPRODUCT('Eingabe E'!B46:AU46,'Eingabe E'!B49:AU49)</f>
        <v>31</v>
      </c>
      <c r="D21" s="66">
        <f>SUMPRODUCT('Eingabe E'!B71:AU71,'Eingabe E'!B74:AU74)</f>
        <v>45</v>
      </c>
    </row>
    <row r="22" spans="1:4" ht="13.5" thickBot="1">
      <c r="A22" s="392" t="s">
        <v>215</v>
      </c>
      <c r="B22" s="395">
        <f>SUM(B4:B21)</f>
        <v>565</v>
      </c>
      <c r="C22" s="395">
        <f>SUM(C4:C21)</f>
        <v>592</v>
      </c>
      <c r="D22" s="395">
        <f>SUM(D4:D21)</f>
        <v>609</v>
      </c>
    </row>
    <row r="23" ht="13.5" thickTop="1"/>
    <row r="24" spans="2:4" ht="12.75">
      <c r="B24" s="394" t="s">
        <v>260</v>
      </c>
      <c r="C24" s="394"/>
      <c r="D24" s="394"/>
    </row>
    <row r="25" spans="1:4" ht="12.75">
      <c r="A25" t="s">
        <v>257</v>
      </c>
      <c r="B25" s="66" t="str">
        <f>B3</f>
        <v>BGV Backumer Tal Herten</v>
      </c>
      <c r="C25" s="66" t="str">
        <f>C3</f>
        <v>Bochumer MC</v>
      </c>
      <c r="D25" s="66" t="str">
        <f>D3</f>
        <v>MGC Bad Salzuflen</v>
      </c>
    </row>
    <row r="26" spans="1:4" ht="12.75">
      <c r="A26" t="str">
        <f>A4</f>
        <v>Bahn 1</v>
      </c>
      <c r="B26" s="66">
        <f>B4-MIN($B4:$D4)</f>
        <v>0</v>
      </c>
      <c r="C26" s="66">
        <f>C4-MIN($B4:$D4)</f>
        <v>2</v>
      </c>
      <c r="D26" s="66">
        <f>D4-MIN($B4:$D4)</f>
        <v>2</v>
      </c>
    </row>
    <row r="27" spans="1:4" ht="12.75">
      <c r="A27" t="str">
        <f>A5</f>
        <v>Bahn 2</v>
      </c>
      <c r="B27" s="66">
        <f>B5-MIN($B5:$D5)</f>
        <v>4</v>
      </c>
      <c r="C27" s="66">
        <f>C5-MIN($B5:$D5)</f>
        <v>0</v>
      </c>
      <c r="D27" s="66">
        <f>D5-MIN($B5:$D5)</f>
        <v>4</v>
      </c>
    </row>
    <row r="28" spans="1:4" ht="12.75">
      <c r="A28" t="str">
        <f>A6</f>
        <v>Bahn 3</v>
      </c>
      <c r="B28" s="66">
        <f>B6-MIN($B6:$D6)</f>
        <v>0</v>
      </c>
      <c r="C28" s="66">
        <f>C6-MIN($B6:$D6)</f>
        <v>13</v>
      </c>
      <c r="D28" s="66">
        <f>D6-MIN($B6:$D6)</f>
        <v>6</v>
      </c>
    </row>
    <row r="29" spans="1:4" ht="12.75">
      <c r="A29" t="str">
        <f>A7</f>
        <v>Bahn 4</v>
      </c>
      <c r="B29" s="66">
        <f>B7-MIN($B7:$D7)</f>
        <v>0</v>
      </c>
      <c r="C29" s="66">
        <f>C7-MIN($B7:$D7)</f>
        <v>4</v>
      </c>
      <c r="D29" s="66">
        <f>D7-MIN($B7:$D7)</f>
        <v>1</v>
      </c>
    </row>
    <row r="30" spans="1:4" ht="12.75">
      <c r="A30" t="str">
        <f>A8</f>
        <v>Bahn 5</v>
      </c>
      <c r="B30" s="66">
        <f>B8-MIN($B8:$D8)</f>
        <v>0</v>
      </c>
      <c r="C30" s="66">
        <f>C8-MIN($B8:$D8)</f>
        <v>7</v>
      </c>
      <c r="D30" s="66">
        <f>D8-MIN($B8:$D8)</f>
        <v>16</v>
      </c>
    </row>
    <row r="31" spans="1:4" ht="12.75">
      <c r="A31" t="str">
        <f>A9</f>
        <v>Bahn 6</v>
      </c>
      <c r="B31" s="66">
        <f>B9-MIN($B9:$D9)</f>
        <v>0</v>
      </c>
      <c r="C31" s="66">
        <f>C9-MIN($B9:$D9)</f>
        <v>6</v>
      </c>
      <c r="D31" s="66">
        <f>D9-MIN($B9:$D9)</f>
        <v>0</v>
      </c>
    </row>
    <row r="32" spans="1:4" ht="12.75">
      <c r="A32" t="str">
        <f>A10</f>
        <v>Bahn 7</v>
      </c>
      <c r="B32" s="66">
        <f>B10-MIN($B10:$D10)</f>
        <v>0</v>
      </c>
      <c r="C32" s="66">
        <f>C10-MIN($B10:$D10)</f>
        <v>0</v>
      </c>
      <c r="D32" s="66">
        <f>D10-MIN($B10:$D10)</f>
        <v>1</v>
      </c>
    </row>
    <row r="33" spans="1:4" ht="12.75">
      <c r="A33" t="str">
        <f>A11</f>
        <v>Bahn 8</v>
      </c>
      <c r="B33" s="66">
        <f>B11-MIN($B11:$D11)</f>
        <v>2</v>
      </c>
      <c r="C33" s="66">
        <f>C11-MIN($B11:$D11)</f>
        <v>9</v>
      </c>
      <c r="D33" s="66">
        <f>D11-MIN($B11:$D11)</f>
        <v>0</v>
      </c>
    </row>
    <row r="34" spans="1:4" ht="12.75">
      <c r="A34" t="str">
        <f>A12</f>
        <v>Bahn 9</v>
      </c>
      <c r="B34" s="66">
        <f>B12-MIN($B12:$D12)</f>
        <v>6</v>
      </c>
      <c r="C34" s="66">
        <f>C12-MIN($B12:$D12)</f>
        <v>0</v>
      </c>
      <c r="D34" s="66">
        <f>D12-MIN($B12:$D12)</f>
        <v>8</v>
      </c>
    </row>
    <row r="35" spans="1:4" ht="12.75">
      <c r="A35" t="str">
        <f>A13</f>
        <v>Bahn 10</v>
      </c>
      <c r="B35" s="66">
        <f>B13-MIN($B13:$D13)</f>
        <v>0</v>
      </c>
      <c r="C35" s="66">
        <f>C13-MIN($B13:$D13)</f>
        <v>0</v>
      </c>
      <c r="D35" s="66">
        <f>D13-MIN($B13:$D13)</f>
        <v>0</v>
      </c>
    </row>
    <row r="36" spans="1:4" ht="12.75">
      <c r="A36" t="str">
        <f>A14</f>
        <v>Bahn 11</v>
      </c>
      <c r="B36" s="66">
        <f>B14-MIN($B14:$D14)</f>
        <v>3</v>
      </c>
      <c r="C36" s="66">
        <f>C14-MIN($B14:$D14)</f>
        <v>0</v>
      </c>
      <c r="D36" s="66">
        <f>D14-MIN($B14:$D14)</f>
        <v>2</v>
      </c>
    </row>
    <row r="37" spans="1:4" ht="12.75">
      <c r="A37" t="str">
        <f>A15</f>
        <v>Bahn 12</v>
      </c>
      <c r="B37" s="66">
        <f>B15-MIN($B15:$D15)</f>
        <v>0</v>
      </c>
      <c r="C37" s="66">
        <f>C15-MIN($B15:$D15)</f>
        <v>1</v>
      </c>
      <c r="D37" s="66">
        <f>D15-MIN($B15:$D15)</f>
        <v>3</v>
      </c>
    </row>
    <row r="38" spans="1:4" ht="12.75">
      <c r="A38" t="str">
        <f>A16</f>
        <v>Bahn 13</v>
      </c>
      <c r="B38" s="66">
        <f>B16-MIN($B16:$D16)</f>
        <v>4</v>
      </c>
      <c r="C38" s="66">
        <f>C16-MIN($B16:$D16)</f>
        <v>2</v>
      </c>
      <c r="D38" s="66">
        <f>D16-MIN($B16:$D16)</f>
        <v>0</v>
      </c>
    </row>
    <row r="39" spans="1:4" ht="12.75">
      <c r="A39" t="str">
        <f>A17</f>
        <v>Bahn 14</v>
      </c>
      <c r="B39" s="66">
        <f>B17-MIN($B17:$D17)</f>
        <v>9</v>
      </c>
      <c r="C39" s="66">
        <f>C17-MIN($B17:$D17)</f>
        <v>0</v>
      </c>
      <c r="D39" s="66">
        <f>D17-MIN($B17:$D17)</f>
        <v>3</v>
      </c>
    </row>
    <row r="40" spans="1:4" ht="12.75">
      <c r="A40" t="str">
        <f>A18</f>
        <v>Bahn 15</v>
      </c>
      <c r="B40" s="66">
        <f>B18-MIN($B18:$D18)</f>
        <v>0</v>
      </c>
      <c r="C40" s="66">
        <f>C18-MIN($B18:$D18)</f>
        <v>5</v>
      </c>
      <c r="D40" s="66">
        <f>D18-MIN($B18:$D18)</f>
        <v>0</v>
      </c>
    </row>
    <row r="41" spans="1:4" ht="12.75">
      <c r="A41" t="str">
        <f>A19</f>
        <v>Bahn 16</v>
      </c>
      <c r="B41" s="66">
        <f>B19-MIN($B19:$D19)</f>
        <v>0</v>
      </c>
      <c r="C41" s="66">
        <f>C19-MIN($B19:$D19)</f>
        <v>7</v>
      </c>
      <c r="D41" s="66">
        <f>D19-MIN($B19:$D19)</f>
        <v>12</v>
      </c>
    </row>
    <row r="42" spans="1:4" ht="12.75">
      <c r="A42" t="str">
        <f>A20</f>
        <v>Bahn 17</v>
      </c>
      <c r="B42" s="66">
        <f>B20-MIN($B20:$D20)</f>
        <v>2</v>
      </c>
      <c r="C42" s="66">
        <f>C20-MIN($B20:$D20)</f>
        <v>0</v>
      </c>
      <c r="D42" s="66">
        <f>D20-MIN($B20:$D20)</f>
        <v>1</v>
      </c>
    </row>
    <row r="43" spans="1:4" ht="12.75">
      <c r="A43" t="str">
        <f>A21</f>
        <v>Bahn 18</v>
      </c>
      <c r="B43" s="66">
        <f>B21-MIN($B21:$D21)</f>
        <v>0</v>
      </c>
      <c r="C43" s="66">
        <f>C21-MIN($B21:$D21)</f>
        <v>1</v>
      </c>
      <c r="D43" s="66">
        <f>D21-MIN($B21:$D21)</f>
        <v>15</v>
      </c>
    </row>
    <row r="44" spans="1:4" ht="13.5" thickBot="1">
      <c r="A44" s="392" t="s">
        <v>215</v>
      </c>
      <c r="B44" s="395">
        <f>B22-MIN($B22:$D22)</f>
        <v>0</v>
      </c>
      <c r="C44" s="395">
        <f>C22-MIN($B22:$D22)</f>
        <v>27</v>
      </c>
      <c r="D44" s="395">
        <f>D22-MIN($B22:$D22)</f>
        <v>44</v>
      </c>
    </row>
    <row r="45" ht="13.5" thickTop="1"/>
    <row r="46" spans="2:7" ht="12.75">
      <c r="B46" s="394" t="s">
        <v>259</v>
      </c>
      <c r="C46" s="394"/>
      <c r="D46" s="394"/>
      <c r="F46" t="s">
        <v>258</v>
      </c>
      <c r="G46" s="66">
        <v>4</v>
      </c>
    </row>
    <row r="47" spans="1:7" ht="12.75">
      <c r="A47" t="s">
        <v>257</v>
      </c>
      <c r="B47" s="66" t="str">
        <f>B3</f>
        <v>BGV Backumer Tal Herten</v>
      </c>
      <c r="C47" s="66" t="str">
        <f>C3</f>
        <v>Bochumer MC</v>
      </c>
      <c r="D47" s="66" t="str">
        <f>D3</f>
        <v>MGC Bad Salzuflen</v>
      </c>
      <c r="F47" t="s">
        <v>256</v>
      </c>
      <c r="G47" s="66">
        <v>6</v>
      </c>
    </row>
    <row r="48" spans="1:7" ht="12.75">
      <c r="A48" t="str">
        <f>A26</f>
        <v>Bahn 1</v>
      </c>
      <c r="B48" s="393">
        <f>B4/$G$46/$G$47</f>
        <v>1.0416666666666667</v>
      </c>
      <c r="C48" s="393">
        <f>C4/$G$46/$G$47</f>
        <v>1.125</v>
      </c>
      <c r="D48" s="393">
        <f>D4/$G$46/$G$47</f>
        <v>1.125</v>
      </c>
      <c r="E48" s="390">
        <f>SUM(B48:D48)/$G$48</f>
        <v>1.0972222222222223</v>
      </c>
      <c r="F48" t="s">
        <v>255</v>
      </c>
      <c r="G48" s="66">
        <v>3</v>
      </c>
    </row>
    <row r="49" spans="1:5" ht="12.75">
      <c r="A49" t="str">
        <f>A27</f>
        <v>Bahn 2</v>
      </c>
      <c r="B49" s="393">
        <f>B5/$G$46/$G$47</f>
        <v>1.4583333333333333</v>
      </c>
      <c r="C49" s="393">
        <f>C5/$G$46/$G$47</f>
        <v>1.2916666666666667</v>
      </c>
      <c r="D49" s="393">
        <f>D5/$G$46/$G$47</f>
        <v>1.4583333333333333</v>
      </c>
      <c r="E49" s="390">
        <f>SUM(B49:D49)/$G$48</f>
        <v>1.4027777777777777</v>
      </c>
    </row>
    <row r="50" spans="1:5" ht="12.75">
      <c r="A50" t="str">
        <f>A28</f>
        <v>Bahn 3</v>
      </c>
      <c r="B50" s="393">
        <f>B6/$G$46/$G$47</f>
        <v>1.375</v>
      </c>
      <c r="C50" s="393">
        <f>C6/$G$46/$G$47</f>
        <v>1.9166666666666667</v>
      </c>
      <c r="D50" s="393">
        <f>D6/$G$46/$G$47</f>
        <v>1.625</v>
      </c>
      <c r="E50" s="390">
        <f>SUM(B50:D50)/$G$48</f>
        <v>1.638888888888889</v>
      </c>
    </row>
    <row r="51" spans="1:5" ht="12.75">
      <c r="A51" t="str">
        <f>A29</f>
        <v>Bahn 4</v>
      </c>
      <c r="B51" s="393">
        <f>B7/$G$46/$G$47</f>
        <v>1.5416666666666667</v>
      </c>
      <c r="C51" s="393">
        <f>C7/$G$46/$G$47</f>
        <v>1.7083333333333333</v>
      </c>
      <c r="D51" s="393">
        <f>D7/$G$46/$G$47</f>
        <v>1.5833333333333333</v>
      </c>
      <c r="E51" s="390">
        <f>SUM(B51:D51)/$G$48</f>
        <v>1.611111111111111</v>
      </c>
    </row>
    <row r="52" spans="1:5" ht="12.75">
      <c r="A52" t="str">
        <f>A30</f>
        <v>Bahn 5</v>
      </c>
      <c r="B52" s="393">
        <f>B8/$G$46/$G$47</f>
        <v>1.1666666666666667</v>
      </c>
      <c r="C52" s="393">
        <f>C8/$G$46/$G$47</f>
        <v>1.4583333333333333</v>
      </c>
      <c r="D52" s="393">
        <f>D8/$G$46/$G$47</f>
        <v>1.8333333333333333</v>
      </c>
      <c r="E52" s="390">
        <f>SUM(B52:D52)/$G$48</f>
        <v>1.486111111111111</v>
      </c>
    </row>
    <row r="53" spans="1:5" ht="12.75">
      <c r="A53" t="str">
        <f>A31</f>
        <v>Bahn 6</v>
      </c>
      <c r="B53" s="393">
        <f>B9/$G$46/$G$47</f>
        <v>1.4166666666666667</v>
      </c>
      <c r="C53" s="393">
        <f>C9/$G$46/$G$47</f>
        <v>1.6666666666666667</v>
      </c>
      <c r="D53" s="393">
        <f>D9/$G$46/$G$47</f>
        <v>1.4166666666666667</v>
      </c>
      <c r="E53" s="390">
        <f>SUM(B53:D53)/$G$48</f>
        <v>1.5</v>
      </c>
    </row>
    <row r="54" spans="1:5" ht="12.75">
      <c r="A54" t="str">
        <f>A32</f>
        <v>Bahn 7</v>
      </c>
      <c r="B54" s="393">
        <f>B10/$G$46/$G$47</f>
        <v>1.0416666666666667</v>
      </c>
      <c r="C54" s="393">
        <f>C10/$G$46/$G$47</f>
        <v>1.0416666666666667</v>
      </c>
      <c r="D54" s="393">
        <f>D10/$G$46/$G$47</f>
        <v>1.0833333333333333</v>
      </c>
      <c r="E54" s="390">
        <f>SUM(B54:D54)/$G$48</f>
        <v>1.0555555555555556</v>
      </c>
    </row>
    <row r="55" spans="1:5" ht="12.75">
      <c r="A55" t="str">
        <f>A33</f>
        <v>Bahn 8</v>
      </c>
      <c r="B55" s="393">
        <f>B11/$G$46/$G$47</f>
        <v>1.25</v>
      </c>
      <c r="C55" s="393">
        <f>C11/$G$46/$G$47</f>
        <v>1.5416666666666667</v>
      </c>
      <c r="D55" s="393">
        <f>D11/$G$46/$G$47</f>
        <v>1.1666666666666667</v>
      </c>
      <c r="E55" s="390">
        <f>SUM(B55:D55)/$G$48</f>
        <v>1.3194444444444446</v>
      </c>
    </row>
    <row r="56" spans="1:5" ht="12.75">
      <c r="A56" t="str">
        <f>A34</f>
        <v>Bahn 9</v>
      </c>
      <c r="B56" s="393">
        <f>B12/$G$46/$G$47</f>
        <v>1.4166666666666667</v>
      </c>
      <c r="C56" s="393">
        <f>C12/$G$46/$G$47</f>
        <v>1.1666666666666667</v>
      </c>
      <c r="D56" s="393">
        <f>D12/$G$46/$G$47</f>
        <v>1.5</v>
      </c>
      <c r="E56" s="390">
        <f>SUM(B56:D56)/$G$48</f>
        <v>1.3611111111111114</v>
      </c>
    </row>
    <row r="57" spans="1:5" ht="12.75">
      <c r="A57" t="str">
        <f>A35</f>
        <v>Bahn 10</v>
      </c>
      <c r="B57" s="393">
        <f>B13/$G$46/$G$47</f>
        <v>1.2916666666666667</v>
      </c>
      <c r="C57" s="393">
        <f>C13/$G$46/$G$47</f>
        <v>1.2916666666666667</v>
      </c>
      <c r="D57" s="393">
        <f>D13/$G$46/$G$47</f>
        <v>1.2916666666666667</v>
      </c>
      <c r="E57" s="390">
        <f>SUM(B57:D57)/$G$48</f>
        <v>1.2916666666666667</v>
      </c>
    </row>
    <row r="58" spans="1:5" ht="12.75">
      <c r="A58" t="str">
        <f>A36</f>
        <v>Bahn 11</v>
      </c>
      <c r="B58" s="393">
        <f>B14/$G$46/$G$47</f>
        <v>1.1666666666666667</v>
      </c>
      <c r="C58" s="393">
        <f>C14/$G$46/$G$47</f>
        <v>1.0416666666666667</v>
      </c>
      <c r="D58" s="393">
        <f>D14/$G$46/$G$47</f>
        <v>1.125</v>
      </c>
      <c r="E58" s="390">
        <f>SUM(B58:D58)/$G$48</f>
        <v>1.1111111111111112</v>
      </c>
    </row>
    <row r="59" spans="1:5" ht="12.75">
      <c r="A59" t="str">
        <f>A37</f>
        <v>Bahn 12</v>
      </c>
      <c r="B59" s="393">
        <f>B15/$G$46/$G$47</f>
        <v>1.4166666666666667</v>
      </c>
      <c r="C59" s="393">
        <f>C15/$G$46/$G$47</f>
        <v>1.4583333333333333</v>
      </c>
      <c r="D59" s="393">
        <f>D15/$G$46/$G$47</f>
        <v>1.5416666666666667</v>
      </c>
      <c r="E59" s="390">
        <f>SUM(B59:D59)/$G$48</f>
        <v>1.4722222222222223</v>
      </c>
    </row>
    <row r="60" spans="1:5" ht="12.75">
      <c r="A60" t="str">
        <f>A38</f>
        <v>Bahn 13</v>
      </c>
      <c r="B60" s="393">
        <f>B16/$G$46/$G$47</f>
        <v>1.25</v>
      </c>
      <c r="C60" s="393">
        <f>C16/$G$46/$G$47</f>
        <v>1.1666666666666667</v>
      </c>
      <c r="D60" s="393">
        <f>D16/$G$46/$G$47</f>
        <v>1.0833333333333333</v>
      </c>
      <c r="E60" s="390">
        <f>SUM(B60:D60)/$G$48</f>
        <v>1.1666666666666667</v>
      </c>
    </row>
    <row r="61" spans="1:5" ht="12.75">
      <c r="A61" t="str">
        <f>A39</f>
        <v>Bahn 14</v>
      </c>
      <c r="B61" s="393">
        <f>B17/$G$46/$G$47</f>
        <v>1.7083333333333333</v>
      </c>
      <c r="C61" s="393">
        <f>C17/$G$46/$G$47</f>
        <v>1.3333333333333333</v>
      </c>
      <c r="D61" s="393">
        <f>D17/$G$46/$G$47</f>
        <v>1.4583333333333333</v>
      </c>
      <c r="E61" s="390">
        <f>SUM(B61:D61)/$G$48</f>
        <v>1.5</v>
      </c>
    </row>
    <row r="62" spans="1:5" ht="12.75">
      <c r="A62" t="str">
        <f>A40</f>
        <v>Bahn 15</v>
      </c>
      <c r="B62" s="393">
        <f>B18/$G$46/$G$47</f>
        <v>1.125</v>
      </c>
      <c r="C62" s="393">
        <f>C18/$G$46/$G$47</f>
        <v>1.3333333333333333</v>
      </c>
      <c r="D62" s="393">
        <f>D18/$G$46/$G$47</f>
        <v>1.125</v>
      </c>
      <c r="E62" s="390">
        <f>SUM(B62:D62)/$G$48</f>
        <v>1.1944444444444444</v>
      </c>
    </row>
    <row r="63" spans="1:5" ht="12.75">
      <c r="A63" t="str">
        <f>A41</f>
        <v>Bahn 16</v>
      </c>
      <c r="B63" s="393">
        <f>B19/$G$46/$G$47</f>
        <v>1.5</v>
      </c>
      <c r="C63" s="393">
        <f>C19/$G$46/$G$47</f>
        <v>1.7916666666666667</v>
      </c>
      <c r="D63" s="393">
        <f>D19/$G$46/$G$47</f>
        <v>2</v>
      </c>
      <c r="E63" s="390">
        <f>SUM(B63:D63)/$G$48</f>
        <v>1.763888888888889</v>
      </c>
    </row>
    <row r="64" spans="1:5" ht="12.75">
      <c r="A64" t="str">
        <f>A42</f>
        <v>Bahn 17</v>
      </c>
      <c r="B64" s="393">
        <f>B20/$G$46/$G$47</f>
        <v>1.125</v>
      </c>
      <c r="C64" s="393">
        <f>C20/$G$46/$G$47</f>
        <v>1.0416666666666667</v>
      </c>
      <c r="D64" s="393">
        <f>D20/$G$46/$G$47</f>
        <v>1.0833333333333333</v>
      </c>
      <c r="E64" s="390">
        <f>SUM(B64:D64)/$G$48</f>
        <v>1.0833333333333333</v>
      </c>
    </row>
    <row r="65" spans="1:5" ht="12.75">
      <c r="A65" t="str">
        <f>A43</f>
        <v>Bahn 18</v>
      </c>
      <c r="B65" s="393">
        <f>B21/$G$46/$G$47</f>
        <v>1.25</v>
      </c>
      <c r="C65" s="393">
        <f>C21/$G$46/$G$47</f>
        <v>1.2916666666666667</v>
      </c>
      <c r="D65" s="393">
        <f>D21/$G$46/$G$47</f>
        <v>1.875</v>
      </c>
      <c r="E65" s="390">
        <f>SUM(B65:D65)/$G$48</f>
        <v>1.4722222222222223</v>
      </c>
    </row>
    <row r="66" spans="1:5" ht="13.5" thickBot="1">
      <c r="A66" s="392" t="s">
        <v>215</v>
      </c>
      <c r="B66" s="391">
        <f>B22/$G$46/$G$47</f>
        <v>23.541666666666668</v>
      </c>
      <c r="C66" s="391">
        <f>C22/$G$46/$G$47</f>
        <v>24.666666666666668</v>
      </c>
      <c r="D66" s="391">
        <f>D22/$G$46/$G$47</f>
        <v>25.375</v>
      </c>
      <c r="E66" s="390">
        <f>SUM(B66:D66)/$G$48</f>
        <v>24.527777777777782</v>
      </c>
    </row>
    <row r="67" ht="13.5" thickTop="1"/>
  </sheetData>
  <sheetProtection/>
  <mergeCells count="3">
    <mergeCell ref="B2:D2"/>
    <mergeCell ref="B24:D24"/>
    <mergeCell ref="B46:D46"/>
  </mergeCells>
  <conditionalFormatting sqref="B24:D44 B46:D66 B4:D22">
    <cfRule type="cellIs" priority="1" dxfId="549" operator="equal" stopIfTrue="1">
      <formula>MAX($B4:$D4)</formula>
    </cfRule>
    <cfRule type="cellIs" priority="2" dxfId="550" operator="equal" stopIfTrue="1">
      <formula>MIN($B4:$D4)</formula>
    </cfRule>
    <cfRule type="cellIs" priority="3" dxfId="0" operator="notEqual" stopIfTrue="1">
      <formula>0</formula>
    </cfRule>
  </conditionalFormatting>
  <printOptions/>
  <pageMargins left="0.1968503937007874" right="0.1968503937007874" top="0" bottom="0" header="0.5118110236220472" footer="0.5118110236220472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K1:K3"/>
  <sheetViews>
    <sheetView zoomScale="75" zoomScaleNormal="75" zoomScalePageLayoutView="0" workbookViewId="0" topLeftCell="A1">
      <selection activeCell="A4" sqref="A4"/>
    </sheetView>
  </sheetViews>
  <sheetFormatPr defaultColWidth="11.421875" defaultRowHeight="12.75"/>
  <sheetData>
    <row r="1" ht="12.75">
      <c r="K1" s="397" t="str">
        <f>'Bahnstatistik E'!D1</f>
        <v>Relegation Regionalliga West, 27/28.06.09, Eternit</v>
      </c>
    </row>
    <row r="2" ht="12.75">
      <c r="K2" s="397" t="s">
        <v>280</v>
      </c>
    </row>
    <row r="3" ht="12.75">
      <c r="K3" s="396"/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B'!A1</f>
        <v>BGV Backumer Tal Herten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B'!A26</f>
        <v>Bochumer MC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K1:K2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sheetData>
    <row r="1" ht="12.75">
      <c r="K1" s="397" t="str">
        <f>'Bahnstatistik B'!D1</f>
        <v>Relegation Regionalliga West, 27/28.06.09, Beton</v>
      </c>
    </row>
    <row r="2" ht="12.75">
      <c r="K2" s="397" t="str">
        <f>'Eingabe B'!A51</f>
        <v>MGC Bad Salzuflen</v>
      </c>
    </row>
  </sheetData>
  <sheetProtection/>
  <printOptions horizontalCentered="1" verticalCentered="1"/>
  <pageMargins left="0" right="0" top="0" bottom="0.3937007874015748" header="0" footer="0"/>
  <pageSetup orientation="landscape" paperSize="9" scale="11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Besitzer</dc:creator>
  <cp:keywords/>
  <dc:description/>
  <cp:lastModifiedBy>Peter Tabor</cp:lastModifiedBy>
  <dcterms:created xsi:type="dcterms:W3CDTF">2009-06-28T12:03:04Z</dcterms:created>
  <dcterms:modified xsi:type="dcterms:W3CDTF">2019-06-05T16:40:03Z</dcterms:modified>
  <cp:category/>
  <cp:version/>
  <cp:contentType/>
  <cp:contentStatus/>
</cp:coreProperties>
</file>